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60" windowWidth="24270" windowHeight="6315"/>
  </bookViews>
  <sheets>
    <sheet name="App.2-V_Rev_Rec 2016" sheetId="1" r:id="rId1"/>
    <sheet name="App.2-V_Rev_Rec 2017" sheetId="2" r:id="rId2"/>
    <sheet name="App.2-V_Rev_Rec 2018" sheetId="3" r:id="rId3"/>
    <sheet name="App.2-V_Rev_Rec 2019" sheetId="4" r:id="rId4"/>
    <sheet name="App.2-V_Rev_Rec 2020" sheetId="5" r:id="rId5"/>
  </sheets>
  <externalReferences>
    <externalReference r:id="rId6"/>
    <externalReference r:id="rId7"/>
    <externalReference r:id="rId8"/>
    <externalReference r:id="rId9"/>
    <externalReference r:id="rId10"/>
    <externalReference r:id="rId11"/>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'App.2-V_Rev_Rec 2016'!$A$1:$P$31</definedName>
    <definedName name="_xlnm.Print_Area" localSheetId="1">'App.2-V_Rev_Rec 2017'!$A$1:$P$32</definedName>
    <definedName name="_xlnm.Print_Area" localSheetId="2">'App.2-V_Rev_Rec 2018'!$A$1:$P$31</definedName>
    <definedName name="_xlnm.Print_Area" localSheetId="3">'App.2-V_Rev_Rec 2019'!$A$1:$P$31</definedName>
    <definedName name="_xlnm.Print_Area" localSheetId="4">'App.2-V_Rev_Rec 2020'!$A$1:$P$31</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E16" i="1" l="1"/>
  <c r="K16" i="1" l="1"/>
  <c r="O16" i="1" l="1"/>
  <c r="P16" i="1" s="1"/>
  <c r="N30" i="5" l="1"/>
  <c r="M30" i="5"/>
  <c r="O28" i="5"/>
  <c r="E28" i="5"/>
  <c r="K28" i="5" s="1"/>
  <c r="O27" i="5"/>
  <c r="P27" i="5" s="1"/>
  <c r="E27" i="5"/>
  <c r="K27" i="5" s="1"/>
  <c r="O26" i="5"/>
  <c r="E26" i="5"/>
  <c r="K26" i="5" s="1"/>
  <c r="O25" i="5"/>
  <c r="P25" i="5" s="1"/>
  <c r="E25" i="5"/>
  <c r="K25" i="5" s="1"/>
  <c r="O24" i="5"/>
  <c r="E24" i="5"/>
  <c r="K24" i="5" s="1"/>
  <c r="O23" i="5"/>
  <c r="E23" i="5"/>
  <c r="K23" i="5" s="1"/>
  <c r="O22" i="5"/>
  <c r="E22" i="5"/>
  <c r="K22" i="5" s="1"/>
  <c r="O21" i="5"/>
  <c r="E21" i="5"/>
  <c r="K21" i="5" s="1"/>
  <c r="O20" i="5"/>
  <c r="E20" i="5"/>
  <c r="K20" i="5" s="1"/>
  <c r="O19" i="5"/>
  <c r="E19" i="5"/>
  <c r="K19" i="5" s="1"/>
  <c r="O18" i="5"/>
  <c r="E18" i="5"/>
  <c r="K18" i="5" s="1"/>
  <c r="O17" i="5"/>
  <c r="E17" i="5"/>
  <c r="K17" i="5" s="1"/>
  <c r="O16" i="5"/>
  <c r="E16" i="5"/>
  <c r="K16" i="5" s="1"/>
  <c r="N30" i="4"/>
  <c r="M30" i="4"/>
  <c r="O30" i="4" s="1"/>
  <c r="O28" i="4"/>
  <c r="P28" i="4" s="1"/>
  <c r="E28" i="4"/>
  <c r="K28" i="4" s="1"/>
  <c r="O27" i="4"/>
  <c r="E27" i="4"/>
  <c r="K27" i="4" s="1"/>
  <c r="O26" i="4"/>
  <c r="P26" i="4" s="1"/>
  <c r="E26" i="4"/>
  <c r="K26" i="4" s="1"/>
  <c r="O25" i="4"/>
  <c r="E25" i="4"/>
  <c r="K25" i="4" s="1"/>
  <c r="O24" i="4"/>
  <c r="E24" i="4"/>
  <c r="K24" i="4" s="1"/>
  <c r="O23" i="4"/>
  <c r="E23" i="4"/>
  <c r="K23" i="4" s="1"/>
  <c r="O22" i="4"/>
  <c r="E22" i="4"/>
  <c r="K22" i="4" s="1"/>
  <c r="O21" i="4"/>
  <c r="E21" i="4"/>
  <c r="K21" i="4" s="1"/>
  <c r="O20" i="4"/>
  <c r="E20" i="4"/>
  <c r="K20" i="4" s="1"/>
  <c r="O19" i="4"/>
  <c r="E19" i="4"/>
  <c r="K19" i="4" s="1"/>
  <c r="O18" i="4"/>
  <c r="E18" i="4"/>
  <c r="K18" i="4" s="1"/>
  <c r="O17" i="4"/>
  <c r="E17" i="4"/>
  <c r="K17" i="4" s="1"/>
  <c r="O16" i="4"/>
  <c r="E16" i="4"/>
  <c r="K16" i="4" s="1"/>
  <c r="N30" i="3"/>
  <c r="M30" i="3"/>
  <c r="O28" i="3"/>
  <c r="P28" i="3" s="1"/>
  <c r="K28" i="3"/>
  <c r="E28" i="3"/>
  <c r="O27" i="3"/>
  <c r="P27" i="3" s="1"/>
  <c r="K27" i="3"/>
  <c r="E27" i="3"/>
  <c r="O26" i="3"/>
  <c r="P26" i="3" s="1"/>
  <c r="K26" i="3"/>
  <c r="E26" i="3"/>
  <c r="O25" i="3"/>
  <c r="P25" i="3" s="1"/>
  <c r="K25" i="3"/>
  <c r="E25" i="3"/>
  <c r="O24" i="3"/>
  <c r="K24" i="3"/>
  <c r="E24" i="3"/>
  <c r="O23" i="3"/>
  <c r="K23" i="3"/>
  <c r="E23" i="3"/>
  <c r="O22" i="3"/>
  <c r="K22" i="3"/>
  <c r="E22" i="3"/>
  <c r="O21" i="3"/>
  <c r="K21" i="3"/>
  <c r="E21" i="3"/>
  <c r="O20" i="3"/>
  <c r="K20" i="3"/>
  <c r="E20" i="3"/>
  <c r="O19" i="3"/>
  <c r="K19" i="3"/>
  <c r="E19" i="3"/>
  <c r="O18" i="3"/>
  <c r="K18" i="3"/>
  <c r="E18" i="3"/>
  <c r="O17" i="3"/>
  <c r="K17" i="3"/>
  <c r="E17" i="3"/>
  <c r="O16" i="3"/>
  <c r="K16" i="3"/>
  <c r="E16" i="3"/>
  <c r="N30" i="2"/>
  <c r="M30" i="2"/>
  <c r="O30" i="2" s="1"/>
  <c r="O28" i="2"/>
  <c r="E28" i="2"/>
  <c r="K28" i="2" s="1"/>
  <c r="O27" i="2"/>
  <c r="E27" i="2"/>
  <c r="K27" i="2" s="1"/>
  <c r="P27" i="2" s="1"/>
  <c r="O26" i="2"/>
  <c r="E26" i="2"/>
  <c r="K26" i="2" s="1"/>
  <c r="O25" i="2"/>
  <c r="E25" i="2"/>
  <c r="K25" i="2" s="1"/>
  <c r="P25" i="2" s="1"/>
  <c r="O24" i="2"/>
  <c r="E24" i="2"/>
  <c r="K24" i="2" s="1"/>
  <c r="O23" i="2"/>
  <c r="E23" i="2"/>
  <c r="K23" i="2" s="1"/>
  <c r="P23" i="2" s="1"/>
  <c r="O22" i="2"/>
  <c r="E22" i="2"/>
  <c r="K22" i="2" s="1"/>
  <c r="O21" i="2"/>
  <c r="E21" i="2"/>
  <c r="K21" i="2" s="1"/>
  <c r="P21" i="2" s="1"/>
  <c r="O20" i="2"/>
  <c r="E20" i="2"/>
  <c r="K20" i="2" s="1"/>
  <c r="O19" i="2"/>
  <c r="E19" i="2"/>
  <c r="K19" i="2" s="1"/>
  <c r="P19" i="2" s="1"/>
  <c r="O18" i="2"/>
  <c r="E18" i="2"/>
  <c r="K18" i="2" s="1"/>
  <c r="O17" i="2"/>
  <c r="E17" i="2"/>
  <c r="K17" i="2" s="1"/>
  <c r="P17" i="2" s="1"/>
  <c r="O16" i="2"/>
  <c r="E16" i="2"/>
  <c r="K16" i="2" s="1"/>
  <c r="N30" i="1"/>
  <c r="O28" i="1"/>
  <c r="P28" i="1" s="1"/>
  <c r="K28" i="1"/>
  <c r="E28" i="1"/>
  <c r="O27" i="1"/>
  <c r="P27" i="1" s="1"/>
  <c r="K27" i="1"/>
  <c r="E27" i="1"/>
  <c r="O26" i="1"/>
  <c r="P26" i="1" s="1"/>
  <c r="K26" i="1"/>
  <c r="E26" i="1"/>
  <c r="O25" i="1"/>
  <c r="P25" i="1" s="1"/>
  <c r="K25" i="1"/>
  <c r="E25" i="1"/>
  <c r="O24" i="1"/>
  <c r="K24" i="1"/>
  <c r="E24" i="1"/>
  <c r="O23" i="1"/>
  <c r="K23" i="1"/>
  <c r="E23" i="1"/>
  <c r="O22" i="1"/>
  <c r="K22" i="1"/>
  <c r="E22" i="1"/>
  <c r="O21" i="1"/>
  <c r="K21" i="1"/>
  <c r="E21" i="1"/>
  <c r="O20" i="1"/>
  <c r="E20" i="1"/>
  <c r="K20" i="1" s="1"/>
  <c r="O19" i="1"/>
  <c r="E19" i="1"/>
  <c r="K19" i="1" s="1"/>
  <c r="O18" i="1"/>
  <c r="K18" i="1"/>
  <c r="E18" i="1"/>
  <c r="O17" i="1"/>
  <c r="K17" i="1"/>
  <c r="E17" i="1"/>
  <c r="P20" i="3" l="1"/>
  <c r="P24" i="3"/>
  <c r="P16" i="3"/>
  <c r="P19" i="1"/>
  <c r="O30" i="5"/>
  <c r="O30" i="3"/>
  <c r="P17" i="3"/>
  <c r="P18" i="2"/>
  <c r="P20" i="2"/>
  <c r="P22" i="2"/>
  <c r="P24" i="2"/>
  <c r="P26" i="2"/>
  <c r="P28" i="2"/>
  <c r="K30" i="5"/>
  <c r="P17" i="5"/>
  <c r="P19" i="5"/>
  <c r="P21" i="5"/>
  <c r="P23" i="5"/>
  <c r="P18" i="4"/>
  <c r="P24" i="4"/>
  <c r="P16" i="4"/>
  <c r="P20" i="4"/>
  <c r="P22" i="4"/>
  <c r="K30" i="3"/>
  <c r="P21" i="3"/>
  <c r="P19" i="3"/>
  <c r="P23" i="3"/>
  <c r="P18" i="3"/>
  <c r="P22" i="3"/>
  <c r="P21" i="1"/>
  <c r="P20" i="1"/>
  <c r="P24" i="1"/>
  <c r="P23" i="1"/>
  <c r="P18" i="1"/>
  <c r="P22" i="1"/>
  <c r="P17" i="1"/>
  <c r="K30" i="2"/>
  <c r="P30" i="2" s="1"/>
  <c r="P16" i="2"/>
  <c r="P16" i="5"/>
  <c r="P18" i="5"/>
  <c r="P20" i="5"/>
  <c r="P22" i="5"/>
  <c r="P24" i="5"/>
  <c r="P26" i="5"/>
  <c r="P28" i="5"/>
  <c r="P17" i="4"/>
  <c r="P19" i="4"/>
  <c r="P21" i="4"/>
  <c r="P23" i="4"/>
  <c r="P25" i="4"/>
  <c r="P27" i="4"/>
  <c r="K30" i="1"/>
  <c r="K32" i="1" s="1"/>
  <c r="K30" i="4"/>
  <c r="P30" i="4" s="1"/>
  <c r="M30" i="1"/>
  <c r="O30" i="1" s="1"/>
  <c r="P30" i="5" l="1"/>
  <c r="P30" i="3"/>
  <c r="P30" i="1"/>
</calcChain>
</file>

<file path=xl/sharedStrings.xml><?xml version="1.0" encoding="utf-8"?>
<sst xmlns="http://schemas.openxmlformats.org/spreadsheetml/2006/main" count="260" uniqueCount="42">
  <si>
    <t>File Number:</t>
  </si>
  <si>
    <t>Exhibit:</t>
  </si>
  <si>
    <t>Tab:</t>
  </si>
  <si>
    <t>Schedule:</t>
  </si>
  <si>
    <t>Page:</t>
  </si>
  <si>
    <t>Date:</t>
  </si>
  <si>
    <t>Appendix 2-V</t>
  </si>
  <si>
    <t>Revenue Reconciliation</t>
  </si>
  <si>
    <t>Rate Class</t>
  </si>
  <si>
    <t>Customers/ Connections</t>
  </si>
  <si>
    <t>Number of Customers/Connections</t>
  </si>
  <si>
    <t>Test Year Consumption</t>
  </si>
  <si>
    <t>Proposed Rates</t>
  </si>
  <si>
    <t>Revenues at Proposed Rates</t>
  </si>
  <si>
    <t>Class Specific Revenue Requirement</t>
  </si>
  <si>
    <t>Transformer Allowance Credit</t>
  </si>
  <si>
    <t>Total</t>
  </si>
  <si>
    <t>Difference</t>
  </si>
  <si>
    <t>Start of Test Year</t>
  </si>
  <si>
    <t>End of Test Year</t>
  </si>
  <si>
    <t>Average</t>
  </si>
  <si>
    <t>kWh</t>
  </si>
  <si>
    <t>kW</t>
  </si>
  <si>
    <t>Monthly Service Charge</t>
  </si>
  <si>
    <t>Volumetric</t>
  </si>
  <si>
    <t>Residential</t>
  </si>
  <si>
    <t>Customers</t>
  </si>
  <si>
    <t>GS &lt; 50 kW</t>
  </si>
  <si>
    <t>Large Use</t>
  </si>
  <si>
    <t>Connections</t>
  </si>
  <si>
    <t>Streetlighting</t>
  </si>
  <si>
    <t>Sentinel Lighting</t>
  </si>
  <si>
    <t>Unmetered Scattered Load</t>
  </si>
  <si>
    <t>Standby Power</t>
  </si>
  <si>
    <t>Embedded Distributor Class</t>
  </si>
  <si>
    <t>etc.</t>
  </si>
  <si>
    <t>Note</t>
  </si>
  <si>
    <t>1       The class specific revenue requirements in column N must be the amounts used in the final rate design process.  The total of column N should equate to the proposed base revenue requirement.</t>
  </si>
  <si>
    <t>2       Rates should be entered with the number of decimal places that will show on the Tariff of Rates and Charges.</t>
  </si>
  <si>
    <t>EB-2015-0004</t>
  </si>
  <si>
    <t>GS &gt; 1,500 to 4,999 kW</t>
  </si>
  <si>
    <t>GS &gt; 50 to 1,499 kW</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</si>
</sst>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 #,##0_-;_-* &quot;-&quot;??_-;_-@_-"/>
    <numFmt numFmtId="172" formatCode="_-&quot;$&quot;* #,##0.0000_-;\-&quot;$&quot;* #,##0.0000_-;_-&quot;$&quot;* &quot;-&quot;??_-;_-@_-"/>
    <numFmt numFmtId="173" formatCode="_-&quot;$&quot;* #,##0_-;\-&quot;$&quot;* #,##0_-;_-&quot;$&quot;* &quot;-&quot;??_-;_-@_-"/>
    <numFmt numFmtId="174" formatCode="_(* #,##0.0_);_(* \(#,##0.0\);_(* &quot;-&quot;??_);_(@_)"/>
    <numFmt numFmtId="175" formatCode="#,##0.0"/>
    <numFmt numFmtId="176" formatCode="mm/dd/yyyy"/>
    <numFmt numFmtId="177" formatCode="0\-0"/>
    <numFmt numFmtId="178" formatCode="_-* #,##0.0_-;\-* #,##0.0_-;_-* &quot;-&quot;??_-;_-@_-"/>
    <numFmt numFmtId="179" formatCode="_(&quot;$&quot;* #,##0_);_(&quot;$&quot;* \(#,##0\);_(&quot;$&quot;* &quot;-&quot;??_);_(@_)"/>
    <numFmt numFmtId="180" formatCode="_(* #,##0_);_(* \(#,##0\);_(* &quot;-&quot;??_);_(@_)"/>
    <numFmt numFmtId="181" formatCode="##\-#"/>
    <numFmt numFmtId="182" formatCode="&quot;£ &quot;#,##0.00;[Red]\-&quot;£ &quot;#,##0.00"/>
  </numFmts>
  <fonts count="6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18"/>
      <name val="Arial"/>
      <family val="2"/>
    </font>
    <font>
      <b/>
      <sz val="12"/>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8"/>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s>
  <cellStyleXfs count="46653">
    <xf numFmtId="0" fontId="0" fillId="0" borderId="0"/>
    <xf numFmtId="43" fontId="20" fillId="0" borderId="0" applyFont="0" applyFill="0" applyBorder="0" applyAlignment="0" applyProtection="0"/>
    <xf numFmtId="44" fontId="20" fillId="0" borderId="0" applyFont="0" applyFill="0" applyBorder="0" applyAlignment="0" applyProtection="0"/>
    <xf numFmtId="0" fontId="20" fillId="0" borderId="0"/>
    <xf numFmtId="174" fontId="20" fillId="0" borderId="0"/>
    <xf numFmtId="174" fontId="20" fillId="0" borderId="0"/>
    <xf numFmtId="174" fontId="20" fillId="0" borderId="0"/>
    <xf numFmtId="174" fontId="20" fillId="0" borderId="0"/>
    <xf numFmtId="175" fontId="20" fillId="0" borderId="0"/>
    <xf numFmtId="175" fontId="20" fillId="0" borderId="0"/>
    <xf numFmtId="175" fontId="20" fillId="0" borderId="0"/>
    <xf numFmtId="175" fontId="20" fillId="0" borderId="0"/>
    <xf numFmtId="174" fontId="20" fillId="0" borderId="0"/>
    <xf numFmtId="174" fontId="20" fillId="0" borderId="0"/>
    <xf numFmtId="174" fontId="20" fillId="0" borderId="0"/>
    <xf numFmtId="174" fontId="20" fillId="0" borderId="0"/>
    <xf numFmtId="176" fontId="20" fillId="0" borderId="0"/>
    <xf numFmtId="176" fontId="20" fillId="0" borderId="0"/>
    <xf numFmtId="176" fontId="20" fillId="0" borderId="0"/>
    <xf numFmtId="176" fontId="20" fillId="0" borderId="0"/>
    <xf numFmtId="177" fontId="20" fillId="0" borderId="0"/>
    <xf numFmtId="177" fontId="20" fillId="0" borderId="0"/>
    <xf numFmtId="177" fontId="20" fillId="0" borderId="0"/>
    <xf numFmtId="177" fontId="20" fillId="0" borderId="0"/>
    <xf numFmtId="176" fontId="20" fillId="0" borderId="0"/>
    <xf numFmtId="0" fontId="3"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0" borderId="0" applyNumberFormat="0" applyBorder="0" applyAlignment="0" applyProtection="0"/>
    <xf numFmtId="0" fontId="24" fillId="36" borderId="0" applyNumberFormat="0" applyBorder="0" applyAlignment="0" applyProtection="0"/>
    <xf numFmtId="0" fontId="3" fillId="10"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3"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3" fillId="14" borderId="0" applyNumberFormat="0" applyBorder="0" applyAlignment="0" applyProtection="0"/>
    <xf numFmtId="0" fontId="24" fillId="37" borderId="0" applyNumberFormat="0" applyBorder="0" applyAlignment="0" applyProtection="0"/>
    <xf numFmtId="0" fontId="3" fillId="1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3"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3" fillId="18" borderId="0" applyNumberFormat="0" applyBorder="0" applyAlignment="0" applyProtection="0"/>
    <xf numFmtId="0" fontId="24" fillId="38" borderId="0" applyNumberFormat="0" applyBorder="0" applyAlignment="0" applyProtection="0"/>
    <xf numFmtId="0" fontId="3" fillId="1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38" borderId="0" applyNumberFormat="0" applyBorder="0" applyAlignment="0" applyProtection="0"/>
    <xf numFmtId="0" fontId="3"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3" fillId="22" borderId="0" applyNumberFormat="0" applyBorder="0" applyAlignment="0" applyProtection="0"/>
    <xf numFmtId="0" fontId="24" fillId="39" borderId="0" applyNumberFormat="0" applyBorder="0" applyAlignment="0" applyProtection="0"/>
    <xf numFmtId="0" fontId="3" fillId="22"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5" fillId="4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3" fillId="30" borderId="0" applyNumberFormat="0" applyBorder="0" applyAlignment="0" applyProtection="0"/>
    <xf numFmtId="0" fontId="24" fillId="41" borderId="0" applyNumberFormat="0" applyBorder="0" applyAlignment="0" applyProtection="0"/>
    <xf numFmtId="0" fontId="3" fillId="3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3"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 fillId="11" borderId="0" applyNumberFormat="0" applyBorder="0" applyAlignment="0" applyProtection="0"/>
    <xf numFmtId="0" fontId="24" fillId="42" borderId="0" applyNumberFormat="0" applyBorder="0" applyAlignment="0" applyProtection="0"/>
    <xf numFmtId="0" fontId="3" fillId="1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5" fillId="4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 fillId="19" borderId="0" applyNumberFormat="0" applyBorder="0" applyAlignment="0" applyProtection="0"/>
    <xf numFmtId="0" fontId="24" fillId="44" borderId="0" applyNumberFormat="0" applyBorder="0" applyAlignment="0" applyProtection="0"/>
    <xf numFmtId="0" fontId="3" fillId="1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3"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3" fillId="23" borderId="0" applyNumberFormat="0" applyBorder="0" applyAlignment="0" applyProtection="0"/>
    <xf numFmtId="0" fontId="24" fillId="39" borderId="0" applyNumberFormat="0" applyBorder="0" applyAlignment="0" applyProtection="0"/>
    <xf numFmtId="0" fontId="3" fillId="2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3"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3" fillId="27" borderId="0" applyNumberFormat="0" applyBorder="0" applyAlignment="0" applyProtection="0"/>
    <xf numFmtId="0" fontId="24" fillId="42" borderId="0" applyNumberFormat="0" applyBorder="0" applyAlignment="0" applyProtection="0"/>
    <xf numFmtId="0" fontId="3" fillId="2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3"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3" fillId="31" borderId="0" applyNumberFormat="0" applyBorder="0" applyAlignment="0" applyProtection="0"/>
    <xf numFmtId="0" fontId="24" fillId="45" borderId="0" applyNumberFormat="0" applyBorder="0" applyAlignment="0" applyProtection="0"/>
    <xf numFmtId="0" fontId="3" fillId="3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7" fillId="4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7" fillId="53" borderId="0" applyNumberFormat="0" applyBorder="0" applyAlignment="0" applyProtection="0"/>
    <xf numFmtId="0" fontId="9" fillId="3" borderId="0" applyNumberFormat="0" applyBorder="0" applyAlignment="0" applyProtection="0"/>
    <xf numFmtId="0" fontId="28" fillId="37" borderId="0" applyNumberFormat="0" applyBorder="0" applyAlignment="0" applyProtection="0"/>
    <xf numFmtId="0" fontId="9" fillId="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8" fillId="37"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3" fillId="6"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1" fillId="54" borderId="25" applyNumberFormat="0" applyAlignment="0" applyProtection="0"/>
    <xf numFmtId="0" fontId="31" fillId="54" borderId="25" applyNumberFormat="0" applyAlignment="0" applyProtection="0"/>
    <xf numFmtId="0" fontId="13" fillId="6"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0" fillId="54" borderId="4" applyNumberFormat="0" applyAlignment="0" applyProtection="0"/>
    <xf numFmtId="0" fontId="31" fillId="54" borderId="25" applyNumberFormat="0" applyAlignment="0" applyProtection="0"/>
    <xf numFmtId="0" fontId="31" fillId="54" borderId="25" applyNumberFormat="0" applyAlignment="0" applyProtection="0"/>
    <xf numFmtId="0" fontId="31" fillId="54" borderId="25" applyNumberFormat="0" applyAlignment="0" applyProtection="0"/>
    <xf numFmtId="0" fontId="15" fillId="7" borderId="7" applyNumberFormat="0" applyAlignment="0" applyProtection="0"/>
    <xf numFmtId="0" fontId="15" fillId="7" borderId="7" applyNumberFormat="0" applyAlignment="0" applyProtection="0"/>
    <xf numFmtId="0" fontId="32" fillId="55" borderId="26" applyNumberFormat="0" applyAlignment="0" applyProtection="0"/>
    <xf numFmtId="41" fontId="20" fillId="0" borderId="0">
      <alignment vertical="center"/>
    </xf>
    <xf numFmtId="41" fontId="20" fillId="0" borderId="0">
      <alignment vertical="center"/>
    </xf>
    <xf numFmtId="41" fontId="20" fillId="0" borderId="0">
      <alignment vertical="center"/>
    </xf>
    <xf numFmtId="168" fontId="20" fillId="0" borderId="0">
      <alignment vertical="center"/>
    </xf>
    <xf numFmtId="168"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1" fontId="20" fillId="0" borderId="0">
      <alignment vertical="center"/>
    </xf>
    <xf numFmtId="41"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1" fontId="20" fillId="0" borderId="0">
      <alignment vertical="center"/>
    </xf>
    <xf numFmtId="41"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0" fillId="0" borderId="0">
      <alignment vertical="center"/>
    </xf>
    <xf numFmtId="168"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0" fillId="0" borderId="0">
      <alignment vertical="center"/>
    </xf>
    <xf numFmtId="168" fontId="20" fillId="0" borderId="0">
      <alignment vertical="center"/>
    </xf>
    <xf numFmtId="168" fontId="20" fillId="0" borderId="0">
      <alignment vertical="center"/>
    </xf>
    <xf numFmtId="168"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0" fillId="0" borderId="0">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lignment vertical="center"/>
    </xf>
    <xf numFmtId="41" fontId="20" fillId="0" borderId="0">
      <alignment vertical="center"/>
    </xf>
    <xf numFmtId="168" fontId="20" fillId="0" borderId="0">
      <alignment vertical="center"/>
    </xf>
    <xf numFmtId="168" fontId="20" fillId="0" borderId="0">
      <alignment vertical="center"/>
    </xf>
    <xf numFmtId="168" fontId="33" fillId="0" borderId="0" applyFont="0" applyFill="0" applyBorder="0" applyAlignment="0" applyProtection="0"/>
    <xf numFmtId="168" fontId="33" fillId="0" borderId="0" applyFont="0" applyFill="0" applyBorder="0" applyAlignment="0" applyProtection="0"/>
    <xf numFmtId="168" fontId="20" fillId="0" borderId="0">
      <alignment vertical="center"/>
    </xf>
    <xf numFmtId="168" fontId="20" fillId="0" borderId="0">
      <alignment vertical="center"/>
    </xf>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1" fontId="20" fillId="0" borderId="0">
      <alignment vertical="center"/>
    </xf>
    <xf numFmtId="41" fontId="20" fillId="0" borderId="0">
      <alignment vertical="center"/>
    </xf>
    <xf numFmtId="168" fontId="20" fillId="0" borderId="0">
      <alignment vertical="center"/>
    </xf>
    <xf numFmtId="168" fontId="20" fillId="0" borderId="0">
      <alignment vertical="center"/>
    </xf>
    <xf numFmtId="41" fontId="20" fillId="0" borderId="0">
      <alignment vertical="center"/>
    </xf>
    <xf numFmtId="41" fontId="20" fillId="0" borderId="0">
      <alignment vertical="center"/>
    </xf>
    <xf numFmtId="168" fontId="20" fillId="0" borderId="0">
      <alignment vertical="center"/>
    </xf>
    <xf numFmtId="41" fontId="20" fillId="0" borderId="0">
      <alignment vertical="center"/>
    </xf>
    <xf numFmtId="41" fontId="20" fillId="0" borderId="0">
      <alignment vertical="center"/>
    </xf>
    <xf numFmtId="41" fontId="20" fillId="0" borderId="0">
      <alignment vertical="center"/>
    </xf>
    <xf numFmtId="41" fontId="20" fillId="0" borderId="0">
      <alignment vertical="center"/>
    </xf>
    <xf numFmtId="168" fontId="20" fillId="0" borderId="0">
      <alignment vertical="center"/>
    </xf>
    <xf numFmtId="168" fontId="20" fillId="0" borderId="0">
      <alignment vertical="center"/>
    </xf>
    <xf numFmtId="168" fontId="20" fillId="0" borderId="0">
      <alignment vertical="center"/>
    </xf>
    <xf numFmtId="168" fontId="20" fillId="0" borderId="0">
      <alignment vertical="center"/>
    </xf>
    <xf numFmtId="41" fontId="20" fillId="0" borderId="0">
      <alignment vertical="center"/>
    </xf>
    <xf numFmtId="41" fontId="20" fillId="0" borderId="0">
      <alignment vertical="center"/>
    </xf>
    <xf numFmtId="168" fontId="20" fillId="0" borderId="0">
      <alignment vertical="center"/>
    </xf>
    <xf numFmtId="41" fontId="20" fillId="0" borderId="0">
      <alignment vertical="center"/>
    </xf>
    <xf numFmtId="41" fontId="20" fillId="0" borderId="0">
      <alignment vertical="center"/>
    </xf>
    <xf numFmtId="168" fontId="20" fillId="0" borderId="0">
      <alignment vertical="center"/>
    </xf>
    <xf numFmtId="168" fontId="20" fillId="0" borderId="0">
      <alignment vertical="center"/>
    </xf>
    <xf numFmtId="168" fontId="20" fillId="0" borderId="0">
      <alignment vertical="center"/>
    </xf>
    <xf numFmtId="168" fontId="20" fillId="0" borderId="0">
      <alignment vertical="center"/>
    </xf>
    <xf numFmtId="168" fontId="20" fillId="0" borderId="0">
      <alignment vertical="center"/>
    </xf>
    <xf numFmtId="170"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170"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4"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49" fontId="35" fillId="56" borderId="27" applyAlignment="0" applyProtection="0"/>
    <xf numFmtId="43" fontId="33" fillId="0" borderId="0" applyFont="0" applyFill="0" applyBorder="0" applyAlignment="0" applyProtection="0"/>
    <xf numFmtId="49" fontId="35" fillId="56" borderId="27"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4"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9" fontId="35" fillId="56" borderId="27"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4"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lignment vertical="center"/>
    </xf>
    <xf numFmtId="43" fontId="20" fillId="0" borderId="0">
      <alignment vertical="center"/>
    </xf>
    <xf numFmtId="43" fontId="20" fillId="0" borderId="0" applyFont="0" applyFill="0" applyBorder="0" applyAlignment="0" applyProtection="0"/>
    <xf numFmtId="43" fontId="20"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20" fillId="0" borderId="0">
      <alignment vertical="center"/>
    </xf>
    <xf numFmtId="43"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4"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33"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170" fontId="20" fillId="0" borderId="0">
      <alignment vertical="center"/>
    </xf>
    <xf numFmtId="170" fontId="20" fillId="0" borderId="0">
      <alignment vertical="center"/>
    </xf>
    <xf numFmtId="43" fontId="3" fillId="0" borderId="0" applyFont="0" applyFill="0" applyBorder="0" applyAlignment="0" applyProtection="0"/>
    <xf numFmtId="170" fontId="20" fillId="0" borderId="0">
      <alignment vertical="center"/>
    </xf>
    <xf numFmtId="170" fontId="20" fillId="0" borderId="0">
      <alignment vertical="center"/>
    </xf>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0"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170" fontId="34" fillId="0" borderId="0" applyFont="0" applyFill="0" applyBorder="0" applyAlignment="0" applyProtection="0"/>
    <xf numFmtId="170" fontId="20" fillId="0" borderId="0">
      <alignment vertical="center"/>
    </xf>
    <xf numFmtId="170" fontId="20" fillId="0" borderId="0">
      <alignment vertical="center"/>
    </xf>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3"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0" fillId="0" borderId="0">
      <alignment vertical="center"/>
    </xf>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3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9"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9" fontId="20" fillId="0" borderId="0" applyFont="0" applyFill="0" applyBorder="0" applyAlignment="0" applyProtection="0"/>
    <xf numFmtId="43" fontId="3"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20" fillId="0" borderId="0">
      <alignment vertical="center"/>
    </xf>
    <xf numFmtId="178" fontId="20" fillId="0" borderId="0" applyFont="0" applyFill="0" applyBorder="0" applyAlignment="0" applyProtection="0"/>
    <xf numFmtId="43" fontId="20" fillId="0" borderId="0">
      <alignment vertical="center"/>
    </xf>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0" fontId="20" fillId="0" borderId="0" applyFont="0" applyFill="0" applyBorder="0" applyAlignment="0" applyProtection="0"/>
    <xf numFmtId="43" fontId="33"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33" fillId="0" borderId="0" applyFont="0" applyFill="0" applyBorder="0" applyAlignment="0" applyProtection="0"/>
    <xf numFmtId="170" fontId="20" fillId="0" borderId="0">
      <alignment vertical="center"/>
    </xf>
    <xf numFmtId="170" fontId="20" fillId="0" borderId="0">
      <alignment vertical="center"/>
    </xf>
    <xf numFmtId="43" fontId="37"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43" fontId="33" fillId="0" borderId="0" applyFont="0" applyFill="0" applyBorder="0" applyAlignment="0" applyProtection="0"/>
    <xf numFmtId="178" fontId="20"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lignment vertical="center"/>
    </xf>
    <xf numFmtId="43" fontId="3"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170"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20" fillId="0" borderId="0">
      <alignment vertical="center"/>
    </xf>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34"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3" fillId="0" borderId="0" applyFont="0" applyFill="0" applyBorder="0" applyAlignment="0" applyProtection="0"/>
    <xf numFmtId="170" fontId="34"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lignment vertical="center"/>
    </xf>
    <xf numFmtId="166"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166"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4" fontId="24"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174" fontId="24" fillId="0" borderId="0" applyFont="0" applyFill="0" applyBorder="0" applyAlignment="0" applyProtection="0"/>
    <xf numFmtId="170" fontId="24" fillId="0" borderId="0" applyFont="0" applyFill="0" applyBorder="0" applyAlignment="0" applyProtection="0"/>
    <xf numFmtId="170" fontId="33" fillId="0" borderId="0" applyFont="0" applyFill="0" applyBorder="0" applyAlignment="0" applyProtection="0"/>
    <xf numFmtId="170" fontId="20" fillId="0" borderId="0">
      <alignment vertical="center"/>
    </xf>
    <xf numFmtId="170" fontId="20" fillId="0" borderId="0">
      <alignment vertical="center"/>
    </xf>
    <xf numFmtId="170" fontId="24" fillId="0" borderId="0" applyFont="0" applyFill="0" applyBorder="0" applyAlignment="0" applyProtection="0"/>
    <xf numFmtId="170" fontId="20" fillId="0" borderId="0">
      <alignment vertical="center"/>
    </xf>
    <xf numFmtId="170" fontId="33" fillId="0" borderId="0" applyFont="0" applyFill="0" applyBorder="0" applyAlignment="0" applyProtection="0"/>
    <xf numFmtId="170" fontId="24" fillId="0" borderId="0" applyFont="0" applyFill="0" applyBorder="0" applyAlignment="0" applyProtection="0"/>
    <xf numFmtId="170" fontId="3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3"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36" fillId="0" borderId="0" applyFont="0" applyFill="0" applyBorder="0" applyAlignment="0" applyProtection="0"/>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36" fillId="0" borderId="0" applyFont="0" applyFill="0" applyBorder="0" applyAlignment="0" applyProtection="0"/>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66" fontId="20" fillId="0" borderId="0" applyFont="0" applyFill="0" applyBorder="0" applyAlignment="0" applyProtection="0"/>
    <xf numFmtId="43" fontId="20" fillId="0" borderId="0">
      <alignment vertical="center"/>
    </xf>
    <xf numFmtId="43" fontId="20" fillId="0" borderId="0">
      <alignment vertical="center"/>
    </xf>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20" fillId="0" borderId="0">
      <alignment vertical="center"/>
    </xf>
    <xf numFmtId="43"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66" fontId="20" fillId="0" borderId="0" applyFont="0" applyFill="0" applyBorder="0" applyAlignment="0" applyProtection="0"/>
    <xf numFmtId="43" fontId="20" fillId="0" borderId="0">
      <alignment vertical="center"/>
    </xf>
    <xf numFmtId="43" fontId="20" fillId="0" borderId="0">
      <alignment vertical="center"/>
    </xf>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43" fontId="20" fillId="0" borderId="0">
      <alignment vertical="center"/>
    </xf>
    <xf numFmtId="170" fontId="36" fillId="0" borderId="0" applyFont="0" applyFill="0" applyBorder="0" applyAlignment="0" applyProtection="0"/>
    <xf numFmtId="170" fontId="20" fillId="0" borderId="0">
      <alignment vertical="center"/>
    </xf>
    <xf numFmtId="170" fontId="20" fillId="0" borderId="0">
      <alignment vertical="center"/>
    </xf>
    <xf numFmtId="43"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34" fillId="0" borderId="0" applyFont="0" applyFill="0" applyBorder="0" applyAlignment="0" applyProtection="0"/>
    <xf numFmtId="43" fontId="20" fillId="0" borderId="0">
      <alignment vertical="center"/>
    </xf>
    <xf numFmtId="170" fontId="36" fillId="0" borderId="0" applyFont="0" applyFill="0" applyBorder="0" applyAlignment="0" applyProtection="0"/>
    <xf numFmtId="43" fontId="20" fillId="0" borderId="0">
      <alignment vertical="center"/>
    </xf>
    <xf numFmtId="170" fontId="20" fillId="0" borderId="0" applyFont="0" applyFill="0" applyBorder="0" applyAlignment="0" applyProtection="0"/>
    <xf numFmtId="43" fontId="20" fillId="0" borderId="0">
      <alignment vertical="center"/>
    </xf>
    <xf numFmtId="170" fontId="3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34" fillId="0" borderId="0" applyFont="0" applyFill="0" applyBorder="0" applyAlignment="0" applyProtection="0"/>
    <xf numFmtId="43" fontId="20" fillId="0" borderId="0">
      <alignment vertical="center"/>
    </xf>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0"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25"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170" fontId="20" fillId="0" borderId="0" applyFont="0" applyFill="0" applyBorder="0" applyAlignment="0" applyProtection="0"/>
    <xf numFmtId="170"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3"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3"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3" fillId="0" borderId="0" applyFont="0" applyFill="0" applyBorder="0" applyAlignment="0" applyProtection="0"/>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33"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170" fontId="33" fillId="0" borderId="0" applyFont="0" applyFill="0" applyBorder="0" applyAlignment="0" applyProtection="0"/>
    <xf numFmtId="170" fontId="20" fillId="0" borderId="0" applyFont="0" applyFill="0" applyBorder="0" applyAlignment="0" applyProtection="0"/>
    <xf numFmtId="170" fontId="34" fillId="0" borderId="0" applyFont="0" applyFill="0" applyBorder="0" applyAlignment="0" applyProtection="0"/>
    <xf numFmtId="170" fontId="33" fillId="0" borderId="0" applyFont="0" applyFill="0" applyBorder="0" applyAlignment="0" applyProtection="0"/>
    <xf numFmtId="170"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lignment vertical="center"/>
    </xf>
    <xf numFmtId="43" fontId="20" fillId="0" borderId="0">
      <alignment vertical="center"/>
    </xf>
    <xf numFmtId="170" fontId="20" fillId="0" borderId="0">
      <alignment vertical="center"/>
    </xf>
    <xf numFmtId="170" fontId="20" fillId="0" borderId="0">
      <alignment vertical="center"/>
    </xf>
    <xf numFmtId="170" fontId="20" fillId="0" borderId="0">
      <alignment vertical="center"/>
    </xf>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170" fontId="20" fillId="0" borderId="0">
      <alignment vertical="center"/>
    </xf>
    <xf numFmtId="170" fontId="20" fillId="0" borderId="0" applyFont="0" applyFill="0" applyBorder="0" applyAlignment="0" applyProtection="0"/>
    <xf numFmtId="170" fontId="20" fillId="0" borderId="0" applyFont="0" applyFill="0" applyBorder="0" applyAlignment="0" applyProtection="0"/>
    <xf numFmtId="43" fontId="20" fillId="0" borderId="0">
      <alignment vertical="center"/>
    </xf>
    <xf numFmtId="43" fontId="20" fillId="0" borderId="0">
      <alignment vertical="center"/>
    </xf>
    <xf numFmtId="43" fontId="20" fillId="0" borderId="0">
      <alignment vertical="center"/>
    </xf>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42"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42"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42" fontId="20" fillId="0" borderId="0">
      <alignment vertical="center"/>
    </xf>
    <xf numFmtId="167"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42" fontId="20" fillId="0" borderId="0">
      <alignment vertical="center"/>
    </xf>
    <xf numFmtId="42"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7" fontId="20" fillId="0" borderId="0">
      <alignment vertical="center"/>
    </xf>
    <xf numFmtId="169"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lignment vertical="center"/>
    </xf>
    <xf numFmtId="44" fontId="20" fillId="0" borderId="0">
      <alignment vertical="center"/>
    </xf>
    <xf numFmtId="165"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44" fontId="20" fillId="0" borderId="0">
      <alignment vertical="center"/>
    </xf>
    <xf numFmtId="44" fontId="20" fillId="0" borderId="0">
      <alignment vertical="center"/>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80"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lignment vertical="center"/>
    </xf>
    <xf numFmtId="169" fontId="20"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5" fontId="20" fillId="0" borderId="0" applyFont="0" applyFill="0" applyBorder="0" applyAlignment="0" applyProtection="0"/>
    <xf numFmtId="44" fontId="20" fillId="0" borderId="0">
      <alignment vertical="center"/>
    </xf>
    <xf numFmtId="44"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lignment vertical="center"/>
    </xf>
    <xf numFmtId="44" fontId="3" fillId="0" borderId="0" applyFont="0" applyFill="0" applyBorder="0" applyAlignment="0" applyProtection="0"/>
    <xf numFmtId="44" fontId="20" fillId="0" borderId="0" applyFont="0" applyFill="0" applyBorder="0" applyAlignment="0" applyProtection="0"/>
    <xf numFmtId="44" fontId="20" fillId="0" borderId="0">
      <alignmen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lignment vertical="center"/>
    </xf>
    <xf numFmtId="165" fontId="20" fillId="0" borderId="0" applyFont="0" applyFill="0" applyBorder="0" applyAlignment="0" applyProtection="0"/>
    <xf numFmtId="44" fontId="20" fillId="0" borderId="0">
      <alignment vertical="center"/>
    </xf>
    <xf numFmtId="44"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lignment vertical="center"/>
    </xf>
    <xf numFmtId="165" fontId="20" fillId="0" borderId="0" applyFont="0" applyFill="0" applyBorder="0" applyAlignment="0" applyProtection="0"/>
    <xf numFmtId="44" fontId="20" fillId="0" borderId="0">
      <alignment vertical="center"/>
    </xf>
    <xf numFmtId="44" fontId="20" fillId="0" borderId="0">
      <alignment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169" fontId="20" fillId="0" borderId="0">
      <alignment vertical="center"/>
    </xf>
    <xf numFmtId="44" fontId="20" fillId="0" borderId="0">
      <alignment vertical="center"/>
    </xf>
    <xf numFmtId="169"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169"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169" fontId="20" fillId="0" borderId="0">
      <alignment vertical="center"/>
    </xf>
    <xf numFmtId="44" fontId="20" fillId="0" borderId="0">
      <alignment vertical="center"/>
    </xf>
    <xf numFmtId="44" fontId="20" fillId="0" borderId="0">
      <alignment vertical="center"/>
    </xf>
    <xf numFmtId="44" fontId="20" fillId="0" borderId="0">
      <alignment vertical="center"/>
    </xf>
    <xf numFmtId="44"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4" fontId="20" fillId="0" borderId="0" applyFont="0" applyFill="0" applyBorder="0" applyAlignment="0" applyProtection="0"/>
    <xf numFmtId="15" fontId="20" fillId="0" borderId="0"/>
    <xf numFmtId="15" fontId="20" fillId="0" borderId="0"/>
    <xf numFmtId="15" fontId="20" fillId="0" borderId="0"/>
    <xf numFmtId="15" fontId="20" fillId="0" borderId="0"/>
    <xf numFmtId="15" fontId="20" fillId="0" borderId="0"/>
    <xf numFmtId="15" fontId="20" fillId="0" borderId="0"/>
    <xf numFmtId="15" fontId="20" fillId="0" borderId="0"/>
    <xf numFmtId="14" fontId="20" fillId="0" borderId="0" applyFont="0" applyFill="0" applyBorder="0" applyAlignment="0" applyProtection="0"/>
    <xf numFmtId="15" fontId="20" fillId="0" borderId="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8" fillId="2" borderId="0" applyNumberFormat="0" applyBorder="0" applyAlignment="0" applyProtection="0"/>
    <xf numFmtId="0" fontId="39" fillId="38" borderId="0" applyNumberFormat="0" applyBorder="0" applyAlignment="0" applyProtection="0"/>
    <xf numFmtId="0" fontId="8" fillId="2"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2" borderId="0" applyNumberFormat="0" applyBorder="0" applyAlignment="0" applyProtection="0"/>
    <xf numFmtId="0" fontId="40" fillId="38"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39" fillId="38" borderId="0" applyNumberFormat="0" applyBorder="0" applyAlignment="0" applyProtection="0"/>
    <xf numFmtId="38" fontId="22" fillId="56" borderId="0" applyNumberFormat="0" applyBorder="0" applyAlignment="0" applyProtection="0"/>
    <xf numFmtId="0" fontId="5" fillId="0" borderId="1"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5" fillId="0" borderId="1"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2" fillId="0" borderId="28" applyNumberFormat="0" applyFill="0" applyAlignment="0" applyProtection="0"/>
    <xf numFmtId="0" fontId="6" fillId="0" borderId="2"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6" fillId="0" borderId="2"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3" fillId="0" borderId="29" applyNumberFormat="0" applyFill="0" applyAlignment="0" applyProtection="0"/>
    <xf numFmtId="0" fontId="44" fillId="0" borderId="29" applyNumberFormat="0" applyFill="0" applyAlignment="0" applyProtection="0"/>
    <xf numFmtId="0" fontId="7" fillId="0" borderId="3"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7" fillId="0" borderId="3"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5" fillId="0" borderId="30" applyNumberFormat="0" applyFill="0" applyAlignment="0" applyProtection="0"/>
    <xf numFmtId="0" fontId="46" fillId="0" borderId="30" applyNumberFormat="0" applyFill="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10" fontId="22" fillId="57" borderId="31" applyNumberFormat="0" applyBorder="0" applyAlignment="0" applyProtection="0"/>
    <xf numFmtId="0" fontId="11" fillId="5" borderId="4" applyNumberFormat="0" applyAlignment="0" applyProtection="0"/>
    <xf numFmtId="0" fontId="48" fillId="41" borderId="25" applyNumberFormat="0" applyAlignment="0" applyProtection="0"/>
    <xf numFmtId="0" fontId="48" fillId="41" borderId="25" applyNumberFormat="0" applyAlignment="0" applyProtection="0"/>
    <xf numFmtId="0" fontId="48" fillId="41" borderId="25" applyNumberFormat="0" applyAlignment="0" applyProtection="0"/>
    <xf numFmtId="0" fontId="11" fillId="5" borderId="4" applyNumberFormat="0" applyAlignment="0" applyProtection="0"/>
    <xf numFmtId="0" fontId="49" fillId="41" borderId="4" applyNumberFormat="0" applyAlignment="0" applyProtection="0"/>
    <xf numFmtId="0" fontId="49" fillId="41" borderId="4" applyNumberFormat="0" applyAlignment="0" applyProtection="0"/>
    <xf numFmtId="0" fontId="49" fillId="41" borderId="4" applyNumberFormat="0" applyAlignment="0" applyProtection="0"/>
    <xf numFmtId="0" fontId="49" fillId="41" borderId="4" applyNumberFormat="0" applyAlignment="0" applyProtection="0"/>
    <xf numFmtId="0" fontId="48" fillId="41" borderId="25" applyNumberFormat="0" applyAlignment="0" applyProtection="0"/>
    <xf numFmtId="0" fontId="48" fillId="41" borderId="25" applyNumberFormat="0" applyAlignment="0" applyProtection="0"/>
    <xf numFmtId="0" fontId="48" fillId="41" borderId="25" applyNumberFormat="0" applyAlignment="0" applyProtection="0"/>
    <xf numFmtId="0" fontId="14" fillId="0" borderId="6"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14" fillId="0" borderId="6"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0" fillId="0" borderId="32" applyNumberFormat="0" applyFill="0" applyAlignment="0" applyProtection="0"/>
    <xf numFmtId="0" fontId="51" fillId="0" borderId="32" applyNumberFormat="0" applyFill="0" applyAlignment="0" applyProtection="0"/>
    <xf numFmtId="181" fontId="20" fillId="0" borderId="0"/>
    <xf numFmtId="181" fontId="20" fillId="0" borderId="0"/>
    <xf numFmtId="181" fontId="20" fillId="0" borderId="0"/>
    <xf numFmtId="181" fontId="20" fillId="0" borderId="0"/>
    <xf numFmtId="180" fontId="20" fillId="0" borderId="0"/>
    <xf numFmtId="180" fontId="20" fillId="0" borderId="0"/>
    <xf numFmtId="180" fontId="20" fillId="0" borderId="0"/>
    <xf numFmtId="180" fontId="20" fillId="0" borderId="0"/>
    <xf numFmtId="181" fontId="20" fillId="0" borderId="0"/>
    <xf numFmtId="181" fontId="20" fillId="0" borderId="0"/>
    <xf numFmtId="181" fontId="20" fillId="0" borderId="0"/>
    <xf numFmtId="181" fontId="20" fillId="0" borderId="0"/>
    <xf numFmtId="0" fontId="1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1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58" borderId="0" applyNumberFormat="0" applyBorder="0" applyAlignment="0" applyProtection="0"/>
    <xf numFmtId="182" fontId="20" fillId="0" borderId="0"/>
    <xf numFmtId="182" fontId="20" fillId="0" borderId="0"/>
    <xf numFmtId="182" fontId="20" fillId="0" borderId="0"/>
    <xf numFmtId="182"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33" fillId="0" borderId="0"/>
    <xf numFmtId="0" fontId="20" fillId="0" borderId="0"/>
    <xf numFmtId="0" fontId="20" fillId="0" borderId="0"/>
    <xf numFmtId="0" fontId="20" fillId="0" borderId="0"/>
    <xf numFmtId="0" fontId="3" fillId="0" borderId="0"/>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3" fillId="0" borderId="0"/>
    <xf numFmtId="0" fontId="20" fillId="0" borderId="0">
      <alignment vertical="center"/>
    </xf>
    <xf numFmtId="0" fontId="20" fillId="0" borderId="0">
      <alignment vertical="center"/>
    </xf>
    <xf numFmtId="0" fontId="3" fillId="0" borderId="0"/>
    <xf numFmtId="0" fontId="20" fillId="0" borderId="0"/>
    <xf numFmtId="0" fontId="20" fillId="0" borderId="0"/>
    <xf numFmtId="0" fontId="20" fillId="0" borderId="0"/>
    <xf numFmtId="0" fontId="33" fillId="0" borderId="0"/>
    <xf numFmtId="0" fontId="20" fillId="0" borderId="0"/>
    <xf numFmtId="0" fontId="3" fillId="0" borderId="0"/>
    <xf numFmtId="0" fontId="3" fillId="0" borderId="0"/>
    <xf numFmtId="0" fontId="36" fillId="0" borderId="0"/>
    <xf numFmtId="0" fontId="20" fillId="0" borderId="0">
      <alignment vertical="center"/>
    </xf>
    <xf numFmtId="0" fontId="20" fillId="0" borderId="0">
      <alignment vertical="center"/>
    </xf>
    <xf numFmtId="0" fontId="3" fillId="0" borderId="0"/>
    <xf numFmtId="0" fontId="36" fillId="0" borderId="0"/>
    <xf numFmtId="0" fontId="3" fillId="0" borderId="0"/>
    <xf numFmtId="0" fontId="3" fillId="0" borderId="0"/>
    <xf numFmtId="0" fontId="3"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24" fillId="0" borderId="0"/>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4" fillId="0" borderId="0"/>
    <xf numFmtId="0" fontId="24" fillId="0" borderId="0"/>
    <xf numFmtId="0" fontId="24" fillId="0" borderId="0"/>
    <xf numFmtId="0" fontId="33" fillId="0" borderId="0"/>
    <xf numFmtId="0" fontId="33" fillId="0" borderId="0"/>
    <xf numFmtId="0" fontId="24" fillId="0" borderId="0"/>
    <xf numFmtId="0" fontId="20" fillId="0" borderId="0"/>
    <xf numFmtId="0" fontId="20" fillId="0" borderId="0"/>
    <xf numFmtId="0" fontId="33" fillId="0" borderId="0"/>
    <xf numFmtId="0" fontId="33" fillId="0" borderId="0"/>
    <xf numFmtId="0" fontId="33" fillId="0" borderId="0"/>
    <xf numFmtId="0" fontId="24" fillId="0" borderId="0"/>
    <xf numFmtId="0" fontId="20" fillId="0" borderId="0"/>
    <xf numFmtId="0" fontId="20" fillId="0" borderId="0"/>
    <xf numFmtId="0" fontId="33" fillId="0" borderId="0"/>
    <xf numFmtId="0" fontId="20" fillId="0" borderId="0">
      <alignment vertical="center"/>
    </xf>
    <xf numFmtId="0" fontId="24" fillId="0" borderId="0"/>
    <xf numFmtId="0" fontId="24"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33" fillId="0" borderId="0"/>
    <xf numFmtId="0" fontId="20" fillId="0" borderId="0"/>
    <xf numFmtId="0" fontId="20" fillId="0" borderId="0"/>
    <xf numFmtId="0" fontId="33" fillId="0" borderId="0"/>
    <xf numFmtId="0" fontId="33" fillId="0" borderId="0"/>
    <xf numFmtId="0" fontId="20" fillId="0" borderId="0"/>
    <xf numFmtId="0" fontId="33" fillId="0" borderId="0"/>
    <xf numFmtId="0" fontId="33" fillId="0" borderId="0"/>
    <xf numFmtId="0" fontId="33" fillId="0" borderId="0"/>
    <xf numFmtId="0" fontId="33" fillId="0" borderId="0"/>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36"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alignment vertical="center"/>
    </xf>
    <xf numFmtId="0" fontId="20" fillId="0" borderId="0"/>
    <xf numFmtId="0" fontId="20" fillId="0" borderId="0"/>
    <xf numFmtId="0" fontId="20" fillId="0" borderId="0">
      <alignment vertical="center"/>
    </xf>
    <xf numFmtId="0" fontId="24" fillId="0" borderId="0"/>
    <xf numFmtId="0" fontId="20" fillId="0" borderId="0">
      <alignment vertical="center"/>
    </xf>
    <xf numFmtId="0" fontId="20" fillId="0" borderId="0">
      <alignment vertical="center"/>
    </xf>
    <xf numFmtId="0" fontId="24" fillId="0" borderId="0"/>
    <xf numFmtId="0" fontId="20" fillId="0" borderId="0"/>
    <xf numFmtId="0" fontId="33" fillId="0" borderId="0"/>
    <xf numFmtId="0" fontId="20" fillId="0" borderId="0"/>
    <xf numFmtId="0" fontId="24" fillId="0" borderId="0"/>
    <xf numFmtId="0" fontId="20" fillId="0" borderId="0"/>
    <xf numFmtId="0" fontId="20"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3" fillId="0" borderId="0"/>
    <xf numFmtId="0" fontId="20" fillId="0" borderId="0"/>
    <xf numFmtId="0" fontId="20" fillId="0" borderId="0"/>
    <xf numFmtId="0" fontId="33" fillId="0" borderId="0"/>
    <xf numFmtId="0" fontId="20" fillId="0" borderId="0"/>
    <xf numFmtId="0"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20" fillId="0" borderId="0"/>
    <xf numFmtId="0" fontId="20" fillId="0" borderId="0"/>
    <xf numFmtId="0" fontId="34" fillId="0" borderId="0"/>
    <xf numFmtId="0" fontId="34" fillId="0" borderId="0"/>
    <xf numFmtId="0" fontId="24" fillId="0" borderId="0"/>
    <xf numFmtId="0" fontId="34" fillId="0" borderId="0"/>
    <xf numFmtId="0" fontId="34" fillId="0" borderId="0"/>
    <xf numFmtId="0" fontId="34" fillId="0" borderId="0"/>
    <xf numFmtId="0" fontId="34" fillId="0" borderId="0"/>
    <xf numFmtId="0" fontId="20" fillId="0" borderId="0"/>
    <xf numFmtId="0" fontId="34"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20"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34"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33" fillId="0" borderId="0"/>
    <xf numFmtId="0" fontId="24" fillId="0" borderId="0"/>
    <xf numFmtId="0" fontId="20" fillId="0" borderId="0">
      <alignment vertical="center"/>
    </xf>
    <xf numFmtId="0" fontId="54" fillId="0" borderId="0">
      <alignment vertical="top"/>
    </xf>
    <xf numFmtId="0" fontId="20" fillId="0" borderId="0">
      <alignment vertical="center"/>
    </xf>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5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34" fillId="0" borderId="0"/>
    <xf numFmtId="0" fontId="24" fillId="0" borderId="0"/>
    <xf numFmtId="0" fontId="34" fillId="0" borderId="0"/>
    <xf numFmtId="0" fontId="20" fillId="0" borderId="0">
      <alignment vertical="center"/>
    </xf>
    <xf numFmtId="0" fontId="34" fillId="0" borderId="0"/>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54" fillId="0" borderId="0">
      <alignment vertical="top"/>
    </xf>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alignment vertical="center"/>
    </xf>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20" fillId="0" borderId="0"/>
    <xf numFmtId="0" fontId="20" fillId="0" borderId="0"/>
    <xf numFmtId="0" fontId="20" fillId="0" borderId="0">
      <alignment vertical="center"/>
    </xf>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33"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4"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0" fillId="0" borderId="0"/>
    <xf numFmtId="0" fontId="24" fillId="0" borderId="0"/>
    <xf numFmtId="0" fontId="20"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4" fillId="0" borderId="0"/>
    <xf numFmtId="0" fontId="20" fillId="0" borderId="0">
      <alignment vertical="center"/>
    </xf>
    <xf numFmtId="0" fontId="20" fillId="0" borderId="0">
      <alignment vertical="center"/>
    </xf>
    <xf numFmtId="0" fontId="20"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0" fillId="0" borderId="0"/>
    <xf numFmtId="0" fontId="24" fillId="0" borderId="0"/>
    <xf numFmtId="0" fontId="20" fillId="0" borderId="0">
      <alignment vertical="center"/>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0" fillId="0" borderId="0"/>
    <xf numFmtId="0" fontId="20" fillId="0" borderId="0"/>
    <xf numFmtId="0" fontId="24" fillId="0" borderId="0"/>
    <xf numFmtId="0" fontId="20" fillId="0" borderId="0"/>
    <xf numFmtId="0" fontId="20" fillId="0" borderId="0"/>
    <xf numFmtId="0" fontId="24" fillId="0" borderId="0"/>
    <xf numFmtId="0" fontId="20" fillId="0" borderId="0">
      <alignment vertical="center"/>
    </xf>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0" fillId="0" borderId="0"/>
    <xf numFmtId="0" fontId="20" fillId="0" borderId="0"/>
    <xf numFmtId="0" fontId="34" fillId="0" borderId="0"/>
    <xf numFmtId="0" fontId="24" fillId="0" borderId="0"/>
    <xf numFmtId="0" fontId="33" fillId="0" borderId="0"/>
    <xf numFmtId="0" fontId="3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7" fillId="59" borderId="33"/>
    <xf numFmtId="0" fontId="20" fillId="0" borderId="0"/>
    <xf numFmtId="0" fontId="20" fillId="0" borderId="0"/>
    <xf numFmtId="0" fontId="37" fillId="59" borderId="33"/>
    <xf numFmtId="0" fontId="24" fillId="0" borderId="0"/>
    <xf numFmtId="0" fontId="33" fillId="0" borderId="0"/>
    <xf numFmtId="0" fontId="24" fillId="0" borderId="0"/>
    <xf numFmtId="0" fontId="20" fillId="0" borderId="0">
      <alignment vertical="center"/>
    </xf>
    <xf numFmtId="0" fontId="20" fillId="0" borderId="0">
      <alignment vertical="center"/>
    </xf>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20" fillId="0" borderId="0">
      <alignment vertical="center"/>
    </xf>
    <xf numFmtId="0" fontId="3" fillId="0" borderId="0"/>
    <xf numFmtId="0" fontId="20" fillId="0" borderId="0">
      <alignment vertical="center"/>
    </xf>
    <xf numFmtId="0" fontId="3" fillId="0" borderId="0"/>
    <xf numFmtId="0" fontId="20" fillId="0" borderId="0">
      <alignment vertical="center"/>
    </xf>
    <xf numFmtId="0" fontId="3"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24" fillId="0" borderId="0"/>
    <xf numFmtId="0" fontId="24" fillId="0" borderId="0"/>
    <xf numFmtId="0" fontId="20" fillId="0" borderId="0">
      <alignment vertical="center"/>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5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33" fillId="0" borderId="0"/>
    <xf numFmtId="0" fontId="24" fillId="0" borderId="0"/>
    <xf numFmtId="0" fontId="24" fillId="0" borderId="0"/>
    <xf numFmtId="0" fontId="24" fillId="0" borderId="0"/>
    <xf numFmtId="0" fontId="36" fillId="0" borderId="0"/>
    <xf numFmtId="0" fontId="20" fillId="0" borderId="0">
      <alignment vertical="center"/>
    </xf>
    <xf numFmtId="0" fontId="20" fillId="0" borderId="0">
      <alignment vertical="center"/>
    </xf>
    <xf numFmtId="0" fontId="24" fillId="0" borderId="0"/>
    <xf numFmtId="0" fontId="20" fillId="0" borderId="0">
      <alignment vertical="center"/>
    </xf>
    <xf numFmtId="0" fontId="20" fillId="0" borderId="0"/>
    <xf numFmtId="0" fontId="20" fillId="0" borderId="0"/>
    <xf numFmtId="0" fontId="20" fillId="0" borderId="0">
      <alignment vertical="center"/>
    </xf>
    <xf numFmtId="0" fontId="24" fillId="0" borderId="0"/>
    <xf numFmtId="0" fontId="20" fillId="0" borderId="0"/>
    <xf numFmtId="0" fontId="20" fillId="0" borderId="0"/>
    <xf numFmtId="0" fontId="24" fillId="0" borderId="0"/>
    <xf numFmtId="0" fontId="20" fillId="0" borderId="0"/>
    <xf numFmtId="0" fontId="20" fillId="0" borderId="0"/>
    <xf numFmtId="0" fontId="54" fillId="0" borderId="0">
      <alignment vertical="top"/>
    </xf>
    <xf numFmtId="0" fontId="34"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4" fillId="0" borderId="0"/>
    <xf numFmtId="0" fontId="36" fillId="0" borderId="0"/>
    <xf numFmtId="0" fontId="34" fillId="0" borderId="0"/>
    <xf numFmtId="0" fontId="3" fillId="0" borderId="0"/>
    <xf numFmtId="0" fontId="3" fillId="0" borderId="0"/>
    <xf numFmtId="0" fontId="3" fillId="0" borderId="0"/>
    <xf numFmtId="0" fontId="3" fillId="0" borderId="0"/>
    <xf numFmtId="0" fontId="3" fillId="0" borderId="0"/>
    <xf numFmtId="0" fontId="3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20" fillId="0" borderId="0">
      <alignment vertical="center"/>
    </xf>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24"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0" fillId="0" borderId="0"/>
    <xf numFmtId="0" fontId="20" fillId="0" borderId="0"/>
    <xf numFmtId="0" fontId="34" fillId="0" borderId="0"/>
    <xf numFmtId="0" fontId="34" fillId="0" borderId="0"/>
    <xf numFmtId="0" fontId="24" fillId="0" borderId="0"/>
    <xf numFmtId="0" fontId="24" fillId="0" borderId="0"/>
    <xf numFmtId="0" fontId="24" fillId="0" borderId="0"/>
    <xf numFmtId="0" fontId="24" fillId="0" borderId="0"/>
    <xf numFmtId="0" fontId="24" fillId="0" borderId="0"/>
    <xf numFmtId="0" fontId="3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7" fillId="59" borderId="33"/>
    <xf numFmtId="0" fontId="20" fillId="0" borderId="0"/>
    <xf numFmtId="0" fontId="24" fillId="0" borderId="0"/>
    <xf numFmtId="0" fontId="24" fillId="0" borderId="0"/>
    <xf numFmtId="0" fontId="20" fillId="0" borderId="0">
      <alignment vertical="center"/>
    </xf>
    <xf numFmtId="0" fontId="20" fillId="0" borderId="0">
      <alignment vertical="center"/>
    </xf>
    <xf numFmtId="0" fontId="24" fillId="0" borderId="0"/>
    <xf numFmtId="0" fontId="24" fillId="0" borderId="0"/>
    <xf numFmtId="0" fontId="20" fillId="0" borderId="0">
      <alignment vertical="center"/>
    </xf>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4"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0" fillId="0" borderId="0">
      <alignment vertical="center"/>
    </xf>
    <xf numFmtId="0" fontId="24" fillId="0" borderId="0"/>
    <xf numFmtId="0" fontId="20" fillId="0" borderId="0">
      <alignment vertical="center"/>
    </xf>
    <xf numFmtId="0" fontId="24" fillId="0" borderId="0"/>
    <xf numFmtId="0" fontId="24" fillId="0" borderId="0"/>
    <xf numFmtId="0" fontId="20" fillId="0" borderId="0">
      <alignment vertical="center"/>
    </xf>
    <xf numFmtId="0" fontId="3" fillId="0" borderId="0"/>
    <xf numFmtId="0" fontId="33" fillId="0" borderId="0"/>
    <xf numFmtId="0" fontId="3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20"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3" fillId="0" borderId="0"/>
    <xf numFmtId="0" fontId="24"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4"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4" fillId="0" borderId="0"/>
    <xf numFmtId="0" fontId="20" fillId="0" borderId="0"/>
    <xf numFmtId="0" fontId="24" fillId="0" borderId="0"/>
    <xf numFmtId="0" fontId="20" fillId="0" borderId="0"/>
    <xf numFmtId="0" fontId="20" fillId="0" borderId="0"/>
    <xf numFmtId="0" fontId="20" fillId="0" borderId="0"/>
    <xf numFmtId="0" fontId="24"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20" fillId="0" borderId="0"/>
    <xf numFmtId="0" fontId="24" fillId="0" borderId="0"/>
    <xf numFmtId="0" fontId="3" fillId="0" borderId="0"/>
    <xf numFmtId="0" fontId="3" fillId="0" borderId="0"/>
    <xf numFmtId="0" fontId="3" fillId="0" borderId="0"/>
    <xf numFmtId="0" fontId="20" fillId="0" borderId="0"/>
    <xf numFmtId="0" fontId="3" fillId="0" borderId="0"/>
    <xf numFmtId="0" fontId="24" fillId="0" borderId="0"/>
    <xf numFmtId="0" fontId="3"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20" fillId="0" borderId="0"/>
    <xf numFmtId="0" fontId="3"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alignment vertical="center"/>
    </xf>
    <xf numFmtId="0" fontId="20" fillId="0" borderId="0">
      <alignment vertical="center"/>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20" fillId="0" borderId="0"/>
    <xf numFmtId="0" fontId="24" fillId="0" borderId="0"/>
    <xf numFmtId="0" fontId="3" fillId="0" borderId="0"/>
    <xf numFmtId="0" fontId="3" fillId="0" borderId="0"/>
    <xf numFmtId="0" fontId="3" fillId="0" borderId="0"/>
    <xf numFmtId="0" fontId="20" fillId="0" borderId="0"/>
    <xf numFmtId="0" fontId="3" fillId="0" borderId="0"/>
    <xf numFmtId="0" fontId="24" fillId="0" borderId="0"/>
    <xf numFmtId="0" fontId="3"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20"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20" fillId="0" borderId="0">
      <alignment vertical="center"/>
    </xf>
    <xf numFmtId="0" fontId="20" fillId="0" borderId="0">
      <alignment vertical="center"/>
    </xf>
    <xf numFmtId="0" fontId="3"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34" fillId="0" borderId="0"/>
    <xf numFmtId="0" fontId="3" fillId="0" borderId="0"/>
    <xf numFmtId="0" fontId="3" fillId="0" borderId="0"/>
    <xf numFmtId="0" fontId="3" fillId="0" borderId="0"/>
    <xf numFmtId="0" fontId="3" fillId="0" borderId="0"/>
    <xf numFmtId="0" fontId="24"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24" fillId="0" borderId="0"/>
    <xf numFmtId="0" fontId="24" fillId="0" borderId="0"/>
    <xf numFmtId="0" fontId="20" fillId="0" borderId="0">
      <alignment vertical="center"/>
    </xf>
    <xf numFmtId="0" fontId="3" fillId="0" borderId="0"/>
    <xf numFmtId="0" fontId="24" fillId="0" borderId="0"/>
    <xf numFmtId="0" fontId="24" fillId="0" borderId="0"/>
    <xf numFmtId="0" fontId="24"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0" fillId="0" borderId="0"/>
    <xf numFmtId="0" fontId="20"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24"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alignment vertical="center"/>
    </xf>
    <xf numFmtId="0" fontId="34" fillId="0" borderId="0"/>
    <xf numFmtId="0" fontId="20" fillId="0" borderId="0">
      <alignment vertical="center"/>
    </xf>
    <xf numFmtId="0" fontId="20" fillId="0" borderId="0">
      <alignment vertical="center"/>
    </xf>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20"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34"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33" fillId="0" borderId="0"/>
    <xf numFmtId="0" fontId="20" fillId="0" borderId="0"/>
    <xf numFmtId="0" fontId="20" fillId="0" borderId="0"/>
    <xf numFmtId="0" fontId="20" fillId="0" borderId="0"/>
    <xf numFmtId="0" fontId="20" fillId="0" borderId="0"/>
    <xf numFmtId="0" fontId="33" fillId="0" borderId="0"/>
    <xf numFmtId="0" fontId="20" fillId="0" borderId="0">
      <alignment vertical="center"/>
    </xf>
    <xf numFmtId="0" fontId="20" fillId="0" borderId="0">
      <alignment vertical="center"/>
    </xf>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3" fillId="0" borderId="0"/>
    <xf numFmtId="0" fontId="20" fillId="0" borderId="0"/>
    <xf numFmtId="0" fontId="20" fillId="0" borderId="0"/>
    <xf numFmtId="0" fontId="20" fillId="0" borderId="0"/>
    <xf numFmtId="0" fontId="20" fillId="0" borderId="0"/>
    <xf numFmtId="0" fontId="3" fillId="0" borderId="0"/>
    <xf numFmtId="0" fontId="3" fillId="0" borderId="0"/>
    <xf numFmtId="0" fontId="33" fillId="0" borderId="0"/>
    <xf numFmtId="0" fontId="20" fillId="0" borderId="0"/>
    <xf numFmtId="0" fontId="20" fillId="0" borderId="0"/>
    <xf numFmtId="0" fontId="20" fillId="0" borderId="0"/>
    <xf numFmtId="0" fontId="3" fillId="0" borderId="0"/>
    <xf numFmtId="0" fontId="20" fillId="0" borderId="0"/>
    <xf numFmtId="0" fontId="3" fillId="0" borderId="0"/>
    <xf numFmtId="0" fontId="3" fillId="0" borderId="0"/>
    <xf numFmtId="0" fontId="20" fillId="0" borderId="0"/>
    <xf numFmtId="0" fontId="20" fillId="0" borderId="0"/>
    <xf numFmtId="0" fontId="3" fillId="0" borderId="0"/>
    <xf numFmtId="0" fontId="20" fillId="0" borderId="0"/>
    <xf numFmtId="0" fontId="20" fillId="0" borderId="0"/>
    <xf numFmtId="0" fontId="33" fillId="0" borderId="0"/>
    <xf numFmtId="0" fontId="20"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33" fillId="0" borderId="0"/>
    <xf numFmtId="0" fontId="33" fillId="0" borderId="0"/>
    <xf numFmtId="0" fontId="20" fillId="0" borderId="0"/>
    <xf numFmtId="0" fontId="3" fillId="0" borderId="0"/>
    <xf numFmtId="0" fontId="20"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3" fillId="0" borderId="0"/>
    <xf numFmtId="0" fontId="20" fillId="0" borderId="0"/>
    <xf numFmtId="0" fontId="3" fillId="0" borderId="0"/>
    <xf numFmtId="0" fontId="3" fillId="0" borderId="0"/>
    <xf numFmtId="0" fontId="3" fillId="0" borderId="0"/>
    <xf numFmtId="0" fontId="20" fillId="0" borderId="0"/>
    <xf numFmtId="0" fontId="20"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4" fillId="0" borderId="0"/>
    <xf numFmtId="0" fontId="24"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alignment vertical="center"/>
    </xf>
    <xf numFmtId="0" fontId="24"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alignment vertical="center"/>
    </xf>
    <xf numFmtId="0" fontId="24" fillId="0" borderId="0"/>
    <xf numFmtId="0" fontId="20" fillId="0" borderId="0">
      <alignment vertical="center"/>
    </xf>
    <xf numFmtId="0" fontId="3" fillId="0" borderId="0"/>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33" fillId="0" borderId="0"/>
    <xf numFmtId="0" fontId="20" fillId="0" borderId="0">
      <alignment vertical="center"/>
    </xf>
    <xf numFmtId="0" fontId="20" fillId="0" borderId="0"/>
    <xf numFmtId="0" fontId="20" fillId="0" borderId="0"/>
    <xf numFmtId="0" fontId="20" fillId="0" borderId="0"/>
    <xf numFmtId="0" fontId="20" fillId="0" borderId="0"/>
    <xf numFmtId="0" fontId="24" fillId="0" borderId="0"/>
    <xf numFmtId="0" fontId="20" fillId="0" borderId="0">
      <alignment vertical="center"/>
    </xf>
    <xf numFmtId="0" fontId="20" fillId="0" borderId="0"/>
    <xf numFmtId="0" fontId="24" fillId="0" borderId="0"/>
    <xf numFmtId="0" fontId="33" fillId="0" borderId="0"/>
    <xf numFmtId="0" fontId="20" fillId="0" borderId="0"/>
    <xf numFmtId="0" fontId="24" fillId="0" borderId="0"/>
    <xf numFmtId="0" fontId="20" fillId="0" borderId="0"/>
    <xf numFmtId="0" fontId="24" fillId="0" borderId="0"/>
    <xf numFmtId="0" fontId="24" fillId="0" borderId="0"/>
    <xf numFmtId="0" fontId="24"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3" fillId="0" borderId="0"/>
    <xf numFmtId="0" fontId="20" fillId="0" borderId="0">
      <alignment vertical="center"/>
    </xf>
    <xf numFmtId="0" fontId="20" fillId="0" borderId="0"/>
    <xf numFmtId="0" fontId="20" fillId="0" borderId="0"/>
    <xf numFmtId="0" fontId="20" fillId="0" borderId="0"/>
    <xf numFmtId="0" fontId="20" fillId="0" borderId="0"/>
    <xf numFmtId="0" fontId="33"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33" fillId="0" borderId="0"/>
    <xf numFmtId="0" fontId="20" fillId="0" borderId="0">
      <alignment vertical="center"/>
    </xf>
    <xf numFmtId="0" fontId="20" fillId="0" borderId="0"/>
    <xf numFmtId="0" fontId="20" fillId="0" borderId="0"/>
    <xf numFmtId="0" fontId="33" fillId="0" borderId="0"/>
    <xf numFmtId="0" fontId="20"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alignment vertical="center"/>
    </xf>
    <xf numFmtId="0" fontId="20" fillId="0" borderId="0">
      <alignment vertical="center"/>
    </xf>
    <xf numFmtId="0" fontId="3"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20" fillId="60" borderId="34" applyNumberFormat="0" applyFont="0" applyAlignment="0" applyProtection="0"/>
    <xf numFmtId="0" fontId="20" fillId="60" borderId="34" applyNumberFormat="0" applyFont="0" applyAlignment="0" applyProtection="0"/>
    <xf numFmtId="0" fontId="20" fillId="60" borderId="34"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 fillId="8" borderId="8" applyNumberFormat="0" applyFont="0" applyAlignment="0" applyProtection="0"/>
    <xf numFmtId="0" fontId="34" fillId="8" borderId="8" applyNumberFormat="0" applyFont="0" applyAlignment="0" applyProtection="0"/>
    <xf numFmtId="0" fontId="3"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20" fillId="60" borderId="34"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20" fillId="60" borderId="34" applyNumberFormat="0" applyFont="0" applyAlignment="0" applyProtection="0"/>
    <xf numFmtId="0" fontId="20" fillId="60" borderId="34" applyNumberFormat="0" applyFont="0" applyAlignment="0" applyProtection="0"/>
    <xf numFmtId="0" fontId="20" fillId="60" borderId="34" applyNumberFormat="0" applyFont="0" applyAlignment="0" applyProtection="0"/>
    <xf numFmtId="0" fontId="12" fillId="6" borderId="5" applyNumberFormat="0" applyAlignment="0" applyProtection="0"/>
    <xf numFmtId="0" fontId="55" fillId="54" borderId="35" applyNumberFormat="0" applyAlignment="0" applyProtection="0"/>
    <xf numFmtId="0" fontId="55" fillId="54" borderId="35" applyNumberFormat="0" applyAlignment="0" applyProtection="0"/>
    <xf numFmtId="0" fontId="55" fillId="54" borderId="35" applyNumberFormat="0" applyAlignment="0" applyProtection="0"/>
    <xf numFmtId="0" fontId="12" fillId="6" borderId="5" applyNumberFormat="0" applyAlignment="0" applyProtection="0"/>
    <xf numFmtId="0" fontId="56" fillId="54" borderId="5" applyNumberFormat="0" applyAlignment="0" applyProtection="0"/>
    <xf numFmtId="0" fontId="56" fillId="54" borderId="5" applyNumberFormat="0" applyAlignment="0" applyProtection="0"/>
    <xf numFmtId="0" fontId="56" fillId="54" borderId="5" applyNumberFormat="0" applyAlignment="0" applyProtection="0"/>
    <xf numFmtId="0" fontId="56" fillId="54" borderId="5" applyNumberFormat="0" applyAlignment="0" applyProtection="0"/>
    <xf numFmtId="0" fontId="55" fillId="54" borderId="35" applyNumberFormat="0" applyAlignment="0" applyProtection="0"/>
    <xf numFmtId="0" fontId="55" fillId="54" borderId="35" applyNumberFormat="0" applyAlignment="0" applyProtection="0"/>
    <xf numFmtId="0" fontId="55" fillId="54" borderId="35" applyNumberFormat="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20" fillId="0" borderId="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lignment vertical="center"/>
    </xf>
    <xf numFmtId="9" fontId="3" fillId="0" borderId="0" applyFont="0" applyFill="0" applyBorder="0" applyAlignment="0" applyProtection="0"/>
    <xf numFmtId="9" fontId="20"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9" fontId="20" fillId="0" borderId="0">
      <alignment vertical="center"/>
    </xf>
    <xf numFmtId="0" fontId="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8" fillId="0" borderId="9" applyNumberFormat="0" applyFill="0" applyAlignment="0" applyProtection="0"/>
    <xf numFmtId="0" fontId="59" fillId="0" borderId="36" applyNumberFormat="0" applyFill="0" applyAlignment="0" applyProtection="0"/>
    <xf numFmtId="0" fontId="59" fillId="0" borderId="36" applyNumberFormat="0" applyFill="0" applyAlignment="0" applyProtection="0"/>
    <xf numFmtId="0" fontId="59" fillId="0" borderId="36" applyNumberFormat="0" applyFill="0" applyAlignment="0" applyProtection="0"/>
    <xf numFmtId="0" fontId="18" fillId="0" borderId="9"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59" fillId="0" borderId="36" applyNumberFormat="0" applyFill="0" applyAlignment="0" applyProtection="0"/>
    <xf numFmtId="0" fontId="59" fillId="0" borderId="36" applyNumberFormat="0" applyFill="0" applyAlignment="0" applyProtection="0"/>
    <xf numFmtId="0" fontId="59" fillId="0" borderId="3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2" fillId="0" borderId="0"/>
    <xf numFmtId="44" fontId="2" fillId="0" borderId="0" applyFont="0" applyFill="0" applyBorder="0" applyAlignment="0" applyProtection="0"/>
    <xf numFmtId="0" fontId="62" fillId="0" borderId="0" applyNumberFormat="0" applyFont="0" applyFill="0" applyAlignment="0" applyProtection="0"/>
    <xf numFmtId="0" fontId="63" fillId="0" borderId="0" applyNumberFormat="0" applyFont="0" applyFill="0" applyAlignment="0" applyProtection="0"/>
    <xf numFmtId="0" fontId="20" fillId="0" borderId="37" applyNumberFormat="0" applyFon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67">
    <xf numFmtId="0" fontId="0" fillId="0" borderId="0" xfId="0"/>
    <xf numFmtId="0" fontId="21" fillId="0" borderId="0" xfId="0" applyFont="1"/>
    <xf numFmtId="0" fontId="22" fillId="0" borderId="0" xfId="3" applyFont="1" applyAlignment="1">
      <alignment horizontal="right" vertical="top"/>
    </xf>
    <xf numFmtId="0" fontId="22" fillId="33" borderId="10" xfId="0" applyFont="1" applyFill="1" applyBorder="1" applyAlignment="1">
      <alignment horizontal="right" vertical="top"/>
    </xf>
    <xf numFmtId="0" fontId="22" fillId="33" borderId="0" xfId="0" applyFont="1" applyFill="1" applyAlignment="1">
      <alignment horizontal="right" vertical="top"/>
    </xf>
    <xf numFmtId="0" fontId="22" fillId="0" borderId="0" xfId="0" applyFont="1" applyAlignment="1">
      <alignment horizontal="right" vertical="top"/>
    </xf>
    <xf numFmtId="0" fontId="21" fillId="0" borderId="11" xfId="0" applyFont="1" applyFill="1" applyBorder="1" applyAlignment="1">
      <alignment horizontal="center" vertical="center"/>
    </xf>
    <xf numFmtId="0" fontId="21" fillId="34" borderId="12" xfId="0" applyFont="1" applyFill="1" applyBorder="1"/>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34" borderId="21" xfId="0" applyFont="1" applyFill="1" applyBorder="1"/>
    <xf numFmtId="0" fontId="0" fillId="0" borderId="21" xfId="0" applyBorder="1"/>
    <xf numFmtId="0" fontId="0" fillId="0" borderId="22" xfId="0" applyBorder="1"/>
    <xf numFmtId="0" fontId="0" fillId="0" borderId="12" xfId="0" applyBorder="1" applyAlignment="1">
      <alignment horizontal="center"/>
    </xf>
    <xf numFmtId="0" fontId="0" fillId="0" borderId="12" xfId="0" applyBorder="1"/>
    <xf numFmtId="0" fontId="0" fillId="34" borderId="21" xfId="0" applyFill="1" applyBorder="1"/>
    <xf numFmtId="0" fontId="0" fillId="33" borderId="21" xfId="0" applyFill="1" applyBorder="1"/>
    <xf numFmtId="0" fontId="0" fillId="35" borderId="21" xfId="0" applyFill="1" applyBorder="1" applyAlignment="1">
      <alignment vertical="center"/>
    </xf>
    <xf numFmtId="171" fontId="20" fillId="33" borderId="21" xfId="1" applyNumberFormat="1" applyFill="1" applyBorder="1"/>
    <xf numFmtId="43" fontId="20" fillId="0" borderId="21" xfId="1" applyBorder="1"/>
    <xf numFmtId="171" fontId="20" fillId="33" borderId="22" xfId="1" applyNumberFormat="1" applyFill="1" applyBorder="1"/>
    <xf numFmtId="44" fontId="20" fillId="33" borderId="21" xfId="2" applyFill="1" applyBorder="1"/>
    <xf numFmtId="172" fontId="20" fillId="33" borderId="21" xfId="2" applyNumberFormat="1" applyFill="1" applyBorder="1"/>
    <xf numFmtId="44" fontId="20" fillId="0" borderId="21" xfId="2" applyNumberFormat="1" applyBorder="1"/>
    <xf numFmtId="173" fontId="20" fillId="33" borderId="21" xfId="2" applyNumberFormat="1" applyFill="1" applyBorder="1"/>
    <xf numFmtId="173" fontId="20" fillId="0" borderId="21" xfId="2" applyNumberFormat="1" applyBorder="1"/>
    <xf numFmtId="173" fontId="20" fillId="0" borderId="22" xfId="2" applyNumberFormat="1" applyBorder="1"/>
    <xf numFmtId="43" fontId="20" fillId="33" borderId="21" xfId="1" applyFill="1" applyBorder="1"/>
    <xf numFmtId="44" fontId="20" fillId="0" borderId="23" xfId="2" applyNumberFormat="1" applyBorder="1"/>
    <xf numFmtId="173" fontId="20" fillId="0" borderId="23" xfId="2" applyNumberFormat="1" applyBorder="1"/>
    <xf numFmtId="44" fontId="0" fillId="0" borderId="21" xfId="0" applyNumberFormat="1" applyBorder="1"/>
    <xf numFmtId="0" fontId="0" fillId="0" borderId="24" xfId="0" applyBorder="1"/>
    <xf numFmtId="0" fontId="21" fillId="0" borderId="18" xfId="0" applyFont="1" applyBorder="1"/>
    <xf numFmtId="0" fontId="0" fillId="0" borderId="18" xfId="0" applyBorder="1"/>
    <xf numFmtId="0" fontId="0" fillId="0" borderId="19" xfId="0" applyBorder="1"/>
    <xf numFmtId="44" fontId="0" fillId="0" borderId="18" xfId="0" applyNumberFormat="1" applyBorder="1"/>
    <xf numFmtId="0" fontId="0" fillId="34" borderId="18" xfId="0" applyFill="1" applyBorder="1"/>
    <xf numFmtId="173" fontId="0" fillId="0" borderId="18" xfId="0" applyNumberFormat="1" applyBorder="1"/>
    <xf numFmtId="173" fontId="0" fillId="0" borderId="19" xfId="0" applyNumberFormat="1" applyBorder="1"/>
    <xf numFmtId="0" fontId="21"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wrapText="1"/>
    </xf>
    <xf numFmtId="44" fontId="0" fillId="0" borderId="0" xfId="0" applyNumberFormat="1"/>
    <xf numFmtId="0" fontId="0" fillId="0" borderId="0" xfId="0"/>
    <xf numFmtId="0" fontId="0" fillId="0" borderId="0" xfId="0"/>
    <xf numFmtId="43" fontId="0" fillId="0" borderId="0" xfId="1" applyFont="1"/>
    <xf numFmtId="44" fontId="20" fillId="33" borderId="21" xfId="2" applyFont="1" applyFill="1" applyBorder="1"/>
    <xf numFmtId="3" fontId="0" fillId="0" borderId="0" xfId="0" applyNumberFormat="1"/>
    <xf numFmtId="173" fontId="0" fillId="0" borderId="0" xfId="0" applyNumberFormat="1"/>
    <xf numFmtId="0" fontId="0" fillId="33" borderId="21" xfId="0" applyFont="1" applyFill="1" applyBorder="1"/>
    <xf numFmtId="15" fontId="22" fillId="33" borderId="0" xfId="0" applyNumberFormat="1" applyFont="1" applyFill="1" applyAlignment="1">
      <alignment horizontal="right" vertical="top"/>
    </xf>
    <xf numFmtId="0" fontId="20" fillId="0" borderId="0" xfId="0" applyFont="1" applyAlignment="1">
      <alignment horizontal="left" vertical="center" wrapText="1"/>
    </xf>
    <xf numFmtId="0" fontId="23" fillId="0" borderId="0" xfId="0" applyFont="1" applyAlignment="1">
      <alignment horizontal="center"/>
    </xf>
    <xf numFmtId="0" fontId="21" fillId="0" borderId="1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19" xfId="0" applyFont="1" applyFill="1" applyBorder="1" applyAlignment="1">
      <alignment horizontal="center" vertical="center"/>
    </xf>
  </cellXfs>
  <cellStyles count="46653">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xfId="1" builtinId="3"/>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33" xfId="46647"/>
    <cellStyle name="Comma 234" xfId="46650"/>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00" xfId="46643"/>
    <cellStyle name="Currency 201" xfId="46652"/>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1 7" xfId="46644"/>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2 7" xfId="46645"/>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3"/>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44" xfId="46642"/>
    <cellStyle name="Normal 345" xfId="46649"/>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72" xfId="46648"/>
    <cellStyle name="Percent 73" xfId="46651"/>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Total 7" xfId="46646"/>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45"/>
  <sheetViews>
    <sheetView showGridLines="0" tabSelected="1" view="pageBreakPreview" zoomScale="70" zoomScaleNormal="90" zoomScaleSheetLayoutView="70" zoomScalePageLayoutView="70" workbookViewId="0">
      <selection activeCell="B51" sqref="B51"/>
    </sheetView>
  </sheetViews>
  <sheetFormatPr defaultRowHeight="12.75" x14ac:dyDescent="0.2"/>
  <cols>
    <col min="1" max="1" width="26.85546875" customWidth="1"/>
    <col min="2" max="2" width="16.85546875" customWidth="1"/>
    <col min="3" max="4" width="11.7109375" customWidth="1"/>
    <col min="5" max="5" width="13.7109375" customWidth="1"/>
    <col min="6" max="6" width="16.85546875" customWidth="1"/>
    <col min="7" max="7" width="12.7109375" customWidth="1"/>
    <col min="8" max="8" width="19.28515625" customWidth="1"/>
    <col min="9" max="10" width="10.7109375" customWidth="1"/>
    <col min="11" max="11" width="17.7109375" customWidth="1"/>
    <col min="12" max="12" width="0.85546875" customWidth="1"/>
    <col min="13" max="13" width="14.7109375" customWidth="1"/>
    <col min="14" max="14" width="13.5703125" customWidth="1"/>
    <col min="15" max="15" width="15.5703125" bestFit="1" customWidth="1"/>
    <col min="16" max="16" width="13.5703125" customWidth="1"/>
    <col min="18" max="19" width="15" bestFit="1" customWidth="1"/>
  </cols>
  <sheetData>
    <row r="1" spans="1:19" x14ac:dyDescent="0.2">
      <c r="O1" s="1" t="s">
        <v>0</v>
      </c>
      <c r="P1" s="2" t="s">
        <v>39</v>
      </c>
    </row>
    <row r="2" spans="1:19" x14ac:dyDescent="0.2">
      <c r="O2" s="1" t="s">
        <v>1</v>
      </c>
      <c r="P2" s="3"/>
    </row>
    <row r="3" spans="1:19" x14ac:dyDescent="0.2">
      <c r="O3" s="1" t="s">
        <v>2</v>
      </c>
      <c r="P3" s="3"/>
    </row>
    <row r="4" spans="1:19" x14ac:dyDescent="0.2">
      <c r="O4" s="1" t="s">
        <v>3</v>
      </c>
      <c r="P4" s="3"/>
    </row>
    <row r="5" spans="1:19" x14ac:dyDescent="0.2">
      <c r="O5" s="1" t="s">
        <v>4</v>
      </c>
      <c r="P5" s="4"/>
    </row>
    <row r="6" spans="1:19" x14ac:dyDescent="0.2">
      <c r="O6" s="1"/>
      <c r="P6" s="5"/>
    </row>
    <row r="7" spans="1:19" x14ac:dyDescent="0.2">
      <c r="O7" s="1" t="s">
        <v>5</v>
      </c>
      <c r="P7" s="52">
        <v>42265</v>
      </c>
    </row>
    <row r="9" spans="1:19" ht="18" x14ac:dyDescent="0.25">
      <c r="A9" s="54" t="s">
        <v>6</v>
      </c>
      <c r="B9" s="54"/>
      <c r="C9" s="54"/>
      <c r="D9" s="54"/>
      <c r="E9" s="54"/>
      <c r="F9" s="54"/>
      <c r="G9" s="54"/>
      <c r="H9" s="54"/>
      <c r="I9" s="54"/>
      <c r="J9" s="54"/>
      <c r="K9" s="54"/>
      <c r="L9" s="54"/>
      <c r="M9" s="54"/>
      <c r="N9" s="54"/>
      <c r="O9" s="54"/>
      <c r="P9" s="54"/>
    </row>
    <row r="10" spans="1:19" ht="18" x14ac:dyDescent="0.25">
      <c r="A10" s="54" t="s">
        <v>7</v>
      </c>
      <c r="B10" s="54"/>
      <c r="C10" s="54"/>
      <c r="D10" s="54"/>
      <c r="E10" s="54"/>
      <c r="F10" s="54"/>
      <c r="G10" s="54"/>
      <c r="H10" s="54"/>
      <c r="I10" s="54"/>
      <c r="J10" s="54"/>
      <c r="K10" s="54"/>
      <c r="L10" s="54"/>
      <c r="M10" s="54"/>
      <c r="N10" s="54"/>
      <c r="O10" s="54"/>
      <c r="P10" s="54"/>
    </row>
    <row r="11" spans="1:19" ht="13.5" thickBot="1" x14ac:dyDescent="0.25">
      <c r="Q11" s="46"/>
      <c r="R11" s="46"/>
      <c r="S11" s="46"/>
    </row>
    <row r="12" spans="1:19" ht="13.5" customHeight="1" thickBot="1" x14ac:dyDescent="0.25">
      <c r="A12" s="6" t="s">
        <v>8</v>
      </c>
      <c r="B12" s="55" t="s">
        <v>9</v>
      </c>
      <c r="C12" s="57" t="s">
        <v>10</v>
      </c>
      <c r="D12" s="58"/>
      <c r="E12" s="59"/>
      <c r="F12" s="60" t="s">
        <v>11</v>
      </c>
      <c r="G12" s="61"/>
      <c r="H12" s="62" t="s">
        <v>12</v>
      </c>
      <c r="I12" s="60"/>
      <c r="J12" s="61"/>
      <c r="K12" s="55" t="s">
        <v>13</v>
      </c>
      <c r="L12" s="7"/>
      <c r="M12" s="55" t="s">
        <v>14</v>
      </c>
      <c r="N12" s="55" t="s">
        <v>15</v>
      </c>
      <c r="O12" s="55" t="s">
        <v>16</v>
      </c>
      <c r="P12" s="63" t="s">
        <v>17</v>
      </c>
      <c r="Q12" s="46"/>
      <c r="R12" s="46"/>
      <c r="S12" s="46"/>
    </row>
    <row r="13" spans="1:19" ht="26.25" thickBot="1" x14ac:dyDescent="0.25">
      <c r="A13" s="8"/>
      <c r="B13" s="56"/>
      <c r="C13" s="9" t="s">
        <v>18</v>
      </c>
      <c r="D13" s="9" t="s">
        <v>19</v>
      </c>
      <c r="E13" s="10" t="s">
        <v>20</v>
      </c>
      <c r="F13" s="10" t="s">
        <v>21</v>
      </c>
      <c r="G13" s="11" t="s">
        <v>22</v>
      </c>
      <c r="H13" s="9" t="s">
        <v>23</v>
      </c>
      <c r="I13" s="65" t="s">
        <v>24</v>
      </c>
      <c r="J13" s="66"/>
      <c r="K13" s="56"/>
      <c r="L13" s="12"/>
      <c r="M13" s="56"/>
      <c r="N13" s="56"/>
      <c r="O13" s="56"/>
      <c r="P13" s="64"/>
      <c r="Q13" s="46"/>
      <c r="R13" s="46"/>
      <c r="S13" s="46"/>
    </row>
    <row r="14" spans="1:19" x14ac:dyDescent="0.2">
      <c r="A14" s="13"/>
      <c r="B14" s="13"/>
      <c r="C14" s="13"/>
      <c r="D14" s="13"/>
      <c r="E14" s="13"/>
      <c r="F14" s="13"/>
      <c r="G14" s="14"/>
      <c r="H14" s="13"/>
      <c r="I14" s="15" t="s">
        <v>21</v>
      </c>
      <c r="J14" s="15" t="s">
        <v>22</v>
      </c>
      <c r="K14" s="16"/>
      <c r="L14" s="17"/>
      <c r="M14" s="16"/>
      <c r="N14" s="16"/>
      <c r="O14" s="16"/>
      <c r="P14" s="14"/>
      <c r="Q14" s="46"/>
      <c r="R14" s="46"/>
      <c r="S14" s="46"/>
    </row>
    <row r="15" spans="1:19" x14ac:dyDescent="0.2">
      <c r="A15" s="13"/>
      <c r="B15" s="13"/>
      <c r="C15" s="13"/>
      <c r="D15" s="13"/>
      <c r="E15" s="13"/>
      <c r="F15" s="13"/>
      <c r="G15" s="14"/>
      <c r="H15" s="13"/>
      <c r="I15" s="13"/>
      <c r="J15" s="13"/>
      <c r="K15" s="13"/>
      <c r="L15" s="17"/>
      <c r="M15" s="13"/>
      <c r="N15" s="13"/>
      <c r="O15" s="13"/>
      <c r="P15" s="14"/>
      <c r="Q15" s="46"/>
      <c r="R15" s="46"/>
      <c r="S15" s="46"/>
    </row>
    <row r="16" spans="1:19" x14ac:dyDescent="0.2">
      <c r="A16" s="18" t="s">
        <v>25</v>
      </c>
      <c r="B16" s="19" t="s">
        <v>26</v>
      </c>
      <c r="C16" s="20">
        <v>295999</v>
      </c>
      <c r="D16" s="20">
        <v>299296</v>
      </c>
      <c r="E16" s="21">
        <f t="shared" ref="E16:E28" si="0">IF(SUM(C16:D16)=0,0,AVERAGE(C16:D16))</f>
        <v>297647.5</v>
      </c>
      <c r="F16" s="20">
        <v>2216045000</v>
      </c>
      <c r="G16" s="22"/>
      <c r="H16" s="48">
        <v>12.98</v>
      </c>
      <c r="I16" s="24">
        <v>1.9300000000000001E-2</v>
      </c>
      <c r="J16" s="24"/>
      <c r="K16" s="25">
        <f>H16*E16*12+I16*F16+J16*G16</f>
        <v>89131243.099999994</v>
      </c>
      <c r="L16" s="17"/>
      <c r="M16" s="26">
        <v>89083814.180000007</v>
      </c>
      <c r="N16" s="26"/>
      <c r="O16" s="27">
        <f t="shared" ref="O16:O28" si="1">SUM(M16:N16)</f>
        <v>89083814.180000007</v>
      </c>
      <c r="P16" s="28">
        <f t="shared" ref="P16:P28" si="2">O16-K16</f>
        <v>-47428.919999986887</v>
      </c>
      <c r="Q16" s="46"/>
      <c r="R16" s="44"/>
      <c r="S16" s="44"/>
    </row>
    <row r="17" spans="1:19" x14ac:dyDescent="0.2">
      <c r="A17" s="18" t="s">
        <v>27</v>
      </c>
      <c r="B17" s="19" t="s">
        <v>26</v>
      </c>
      <c r="C17" s="20">
        <v>24473</v>
      </c>
      <c r="D17" s="20">
        <v>24569</v>
      </c>
      <c r="E17" s="21">
        <f t="shared" si="0"/>
        <v>24521</v>
      </c>
      <c r="F17" s="20">
        <v>726360000</v>
      </c>
      <c r="G17" s="22"/>
      <c r="H17" s="48">
        <v>17.25</v>
      </c>
      <c r="I17" s="24">
        <v>2.1700000000000001E-2</v>
      </c>
      <c r="J17" s="24"/>
      <c r="K17" s="25">
        <f t="shared" ref="K17:K28" si="3">H17*E17*12+I17*F17+J17*G17</f>
        <v>20837859</v>
      </c>
      <c r="L17" s="17"/>
      <c r="M17" s="26">
        <v>20835996</v>
      </c>
      <c r="N17" s="26"/>
      <c r="O17" s="27">
        <f t="shared" si="1"/>
        <v>20835996</v>
      </c>
      <c r="P17" s="28">
        <f t="shared" si="2"/>
        <v>-1863</v>
      </c>
      <c r="Q17" s="46"/>
      <c r="R17" s="47"/>
      <c r="S17" s="47"/>
    </row>
    <row r="18" spans="1:19" x14ac:dyDescent="0.2">
      <c r="A18" s="51" t="s">
        <v>41</v>
      </c>
      <c r="B18" s="19" t="s">
        <v>26</v>
      </c>
      <c r="C18" s="20">
        <v>3282</v>
      </c>
      <c r="D18" s="20">
        <v>3308</v>
      </c>
      <c r="E18" s="21">
        <f t="shared" si="0"/>
        <v>3295</v>
      </c>
      <c r="F18" s="20">
        <v>2954441000</v>
      </c>
      <c r="G18" s="22">
        <v>7027979</v>
      </c>
      <c r="H18" s="48">
        <v>200</v>
      </c>
      <c r="I18" s="24"/>
      <c r="J18" s="24">
        <v>4.0776000000000003</v>
      </c>
      <c r="K18" s="25">
        <f t="shared" si="3"/>
        <v>36565287.170400001</v>
      </c>
      <c r="L18" s="17"/>
      <c r="M18" s="26">
        <v>35774639.532900006</v>
      </c>
      <c r="N18" s="26">
        <v>790647.64</v>
      </c>
      <c r="O18" s="27">
        <f t="shared" si="1"/>
        <v>36565287.172900006</v>
      </c>
      <c r="P18" s="28">
        <f t="shared" si="2"/>
        <v>2.5000050663948059E-3</v>
      </c>
      <c r="Q18" s="46"/>
      <c r="R18" s="44"/>
      <c r="S18" s="46"/>
    </row>
    <row r="19" spans="1:19" x14ac:dyDescent="0.2">
      <c r="A19" s="51" t="s">
        <v>40</v>
      </c>
      <c r="B19" s="19" t="s">
        <v>26</v>
      </c>
      <c r="C19" s="20">
        <v>76</v>
      </c>
      <c r="D19" s="20">
        <v>76</v>
      </c>
      <c r="E19" s="21">
        <f t="shared" si="0"/>
        <v>76</v>
      </c>
      <c r="F19" s="20">
        <v>863309000</v>
      </c>
      <c r="G19" s="22">
        <v>1847365</v>
      </c>
      <c r="H19" s="48">
        <v>4193.93</v>
      </c>
      <c r="I19" s="24"/>
      <c r="J19" s="24">
        <v>3.6619000000000002</v>
      </c>
      <c r="K19" s="25">
        <f t="shared" si="3"/>
        <v>10589730.0535</v>
      </c>
      <c r="L19" s="17"/>
      <c r="M19" s="26">
        <v>10381901.491</v>
      </c>
      <c r="N19" s="26">
        <v>207828.56</v>
      </c>
      <c r="O19" s="27">
        <f t="shared" si="1"/>
        <v>10589730.051000001</v>
      </c>
      <c r="P19" s="28">
        <f t="shared" si="2"/>
        <v>-2.4999994784593582E-3</v>
      </c>
      <c r="Q19" s="46"/>
      <c r="R19" s="46"/>
      <c r="S19" s="46"/>
    </row>
    <row r="20" spans="1:19" x14ac:dyDescent="0.2">
      <c r="A20" s="18" t="s">
        <v>28</v>
      </c>
      <c r="B20" s="19" t="s">
        <v>29</v>
      </c>
      <c r="C20" s="20">
        <v>11</v>
      </c>
      <c r="D20" s="20">
        <v>11</v>
      </c>
      <c r="E20" s="21">
        <f t="shared" si="0"/>
        <v>11</v>
      </c>
      <c r="F20" s="20">
        <v>620218000</v>
      </c>
      <c r="G20" s="22">
        <v>1121449</v>
      </c>
      <c r="H20" s="48">
        <v>15231.32</v>
      </c>
      <c r="I20" s="24"/>
      <c r="J20" s="24">
        <v>3.4813999999999998</v>
      </c>
      <c r="K20" s="25">
        <f t="shared" si="3"/>
        <v>5914746.7885999996</v>
      </c>
      <c r="L20" s="17"/>
      <c r="M20" s="26">
        <v>5788583.7760999994</v>
      </c>
      <c r="N20" s="26">
        <v>126163.01</v>
      </c>
      <c r="O20" s="27">
        <f t="shared" si="1"/>
        <v>5914746.7860999992</v>
      </c>
      <c r="P20" s="28">
        <f t="shared" si="2"/>
        <v>-2.5000004097819328E-3</v>
      </c>
      <c r="Q20" s="46"/>
      <c r="R20" s="46"/>
      <c r="S20" s="46"/>
    </row>
    <row r="21" spans="1:19" x14ac:dyDescent="0.2">
      <c r="A21" s="18" t="s">
        <v>30</v>
      </c>
      <c r="B21" s="19" t="s">
        <v>29</v>
      </c>
      <c r="C21" s="20">
        <v>55516</v>
      </c>
      <c r="D21" s="20">
        <v>55516</v>
      </c>
      <c r="E21" s="21">
        <f t="shared" si="0"/>
        <v>55516</v>
      </c>
      <c r="F21" s="20">
        <v>43552000</v>
      </c>
      <c r="G21" s="22">
        <v>123144</v>
      </c>
      <c r="H21" s="48">
        <v>0.76</v>
      </c>
      <c r="I21" s="24"/>
      <c r="J21" s="24">
        <v>5.2778</v>
      </c>
      <c r="K21" s="25">
        <f t="shared" si="3"/>
        <v>1156235.3232</v>
      </c>
      <c r="L21" s="17"/>
      <c r="M21" s="26">
        <v>1156235.3232</v>
      </c>
      <c r="N21" s="26"/>
      <c r="O21" s="27">
        <f t="shared" si="1"/>
        <v>1156235.3232</v>
      </c>
      <c r="P21" s="28">
        <f t="shared" si="2"/>
        <v>0</v>
      </c>
      <c r="Q21" s="46"/>
      <c r="R21" s="46"/>
      <c r="S21" s="46"/>
    </row>
    <row r="22" spans="1:19" x14ac:dyDescent="0.2">
      <c r="A22" s="18" t="s">
        <v>31</v>
      </c>
      <c r="B22" s="19" t="s">
        <v>29</v>
      </c>
      <c r="C22" s="20">
        <v>57</v>
      </c>
      <c r="D22" s="20">
        <v>53</v>
      </c>
      <c r="E22" s="21">
        <f t="shared" si="0"/>
        <v>55</v>
      </c>
      <c r="F22" s="20">
        <v>48000</v>
      </c>
      <c r="G22" s="22">
        <v>216</v>
      </c>
      <c r="H22" s="48">
        <v>2.99</v>
      </c>
      <c r="I22" s="24"/>
      <c r="J22" s="24">
        <v>11.396699999999999</v>
      </c>
      <c r="K22" s="25">
        <f t="shared" si="3"/>
        <v>4435.0871999999999</v>
      </c>
      <c r="L22" s="17"/>
      <c r="M22" s="26">
        <v>4435.0871999999999</v>
      </c>
      <c r="N22" s="26"/>
      <c r="O22" s="27">
        <f t="shared" si="1"/>
        <v>4435.0871999999999</v>
      </c>
      <c r="P22" s="28">
        <f t="shared" si="2"/>
        <v>0</v>
      </c>
      <c r="Q22" s="46"/>
      <c r="R22" s="46"/>
      <c r="S22" s="46"/>
    </row>
    <row r="23" spans="1:19" x14ac:dyDescent="0.2">
      <c r="A23" s="18" t="s">
        <v>32</v>
      </c>
      <c r="B23" s="19" t="s">
        <v>26</v>
      </c>
      <c r="C23" s="20">
        <v>3455</v>
      </c>
      <c r="D23" s="20">
        <v>3499</v>
      </c>
      <c r="E23" s="21">
        <f t="shared" si="0"/>
        <v>3477</v>
      </c>
      <c r="F23" s="20">
        <v>16651000</v>
      </c>
      <c r="G23" s="22"/>
      <c r="H23" s="48">
        <v>4.43</v>
      </c>
      <c r="I23" s="24">
        <v>2.1899999999999999E-2</v>
      </c>
      <c r="J23" s="24"/>
      <c r="K23" s="25">
        <f>H23*E23*12+I23*F23+J23*G23</f>
        <v>549494.22</v>
      </c>
      <c r="L23" s="17"/>
      <c r="M23" s="26">
        <v>549494.22</v>
      </c>
      <c r="N23" s="26"/>
      <c r="O23" s="27">
        <f t="shared" si="1"/>
        <v>549494.22</v>
      </c>
      <c r="P23" s="28">
        <f t="shared" si="2"/>
        <v>0</v>
      </c>
      <c r="Q23" s="46"/>
      <c r="R23" s="46"/>
      <c r="S23" s="46"/>
    </row>
    <row r="24" spans="1:19" x14ac:dyDescent="0.2">
      <c r="A24" s="18" t="s">
        <v>33</v>
      </c>
      <c r="B24" s="19" t="s">
        <v>26</v>
      </c>
      <c r="C24" s="20">
        <v>2</v>
      </c>
      <c r="D24" s="20">
        <v>2</v>
      </c>
      <c r="E24" s="21">
        <f t="shared" si="0"/>
        <v>2</v>
      </c>
      <c r="F24" s="20"/>
      <c r="G24" s="22">
        <v>4800</v>
      </c>
      <c r="H24" s="48">
        <v>126.54</v>
      </c>
      <c r="I24" s="24"/>
      <c r="J24" s="24">
        <v>1.5490999999999999</v>
      </c>
      <c r="K24" s="25">
        <f t="shared" si="3"/>
        <v>10472.64</v>
      </c>
      <c r="L24" s="17"/>
      <c r="M24" s="26">
        <v>10472.64</v>
      </c>
      <c r="N24" s="26"/>
      <c r="O24" s="27">
        <f t="shared" si="1"/>
        <v>10472.64</v>
      </c>
      <c r="P24" s="28">
        <f t="shared" si="2"/>
        <v>0</v>
      </c>
      <c r="Q24" s="46"/>
      <c r="R24" s="46"/>
      <c r="S24" s="46"/>
    </row>
    <row r="25" spans="1:19"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c r="Q25" s="46"/>
      <c r="R25" s="46"/>
      <c r="S25" s="46"/>
    </row>
    <row r="26" spans="1:19"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c r="Q26" s="46"/>
      <c r="R26" s="46"/>
      <c r="S26" s="46"/>
    </row>
    <row r="27" spans="1:19" x14ac:dyDescent="0.2">
      <c r="A27" s="18"/>
      <c r="B27" s="19"/>
      <c r="C27" s="29"/>
      <c r="D27" s="29"/>
      <c r="E27" s="21">
        <f t="shared" si="0"/>
        <v>0</v>
      </c>
      <c r="F27" s="20"/>
      <c r="G27" s="22"/>
      <c r="H27" s="23"/>
      <c r="I27" s="24"/>
      <c r="J27" s="24"/>
      <c r="K27" s="25">
        <f t="shared" si="3"/>
        <v>0</v>
      </c>
      <c r="L27" s="17"/>
      <c r="M27" s="26"/>
      <c r="N27" s="26"/>
      <c r="O27" s="27">
        <f t="shared" si="1"/>
        <v>0</v>
      </c>
      <c r="P27" s="28">
        <f t="shared" si="2"/>
        <v>0</v>
      </c>
      <c r="Q27" s="46"/>
      <c r="R27" s="46"/>
      <c r="S27" s="46"/>
    </row>
    <row r="28" spans="1:19"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c r="Q28" s="46"/>
      <c r="R28" s="46"/>
      <c r="S28" s="46"/>
    </row>
    <row r="29" spans="1:19" ht="13.5" thickTop="1" x14ac:dyDescent="0.2">
      <c r="A29" s="13"/>
      <c r="B29" s="13"/>
      <c r="C29" s="13"/>
      <c r="D29" s="13"/>
      <c r="E29" s="13"/>
      <c r="F29" s="13"/>
      <c r="G29" s="14"/>
      <c r="H29" s="13"/>
      <c r="I29" s="13"/>
      <c r="J29" s="13"/>
      <c r="K29" s="32"/>
      <c r="L29" s="17"/>
      <c r="M29" s="33"/>
      <c r="N29" s="33"/>
      <c r="O29" s="13"/>
      <c r="P29" s="14"/>
      <c r="Q29" s="46"/>
      <c r="R29" s="46"/>
      <c r="S29" s="46"/>
    </row>
    <row r="30" spans="1:19" ht="13.5" thickBot="1" x14ac:dyDescent="0.25">
      <c r="A30" s="34" t="s">
        <v>16</v>
      </c>
      <c r="B30" s="35"/>
      <c r="C30" s="35"/>
      <c r="D30" s="35"/>
      <c r="E30" s="35"/>
      <c r="F30" s="35"/>
      <c r="G30" s="36"/>
      <c r="H30" s="35"/>
      <c r="I30" s="35"/>
      <c r="J30" s="35"/>
      <c r="K30" s="37">
        <f>SUM(K16:K28)</f>
        <v>164759503.38289994</v>
      </c>
      <c r="L30" s="38"/>
      <c r="M30" s="39">
        <f>SUM(M16:M28)</f>
        <v>163585572.25039998</v>
      </c>
      <c r="N30" s="39">
        <f>SUM(N16:N28)</f>
        <v>1124639.21</v>
      </c>
      <c r="O30" s="39">
        <f>M30+N30</f>
        <v>164710211.46039999</v>
      </c>
      <c r="P30" s="40">
        <f>O30-K30</f>
        <v>-49291.9224999547</v>
      </c>
      <c r="Q30" s="46"/>
      <c r="R30" s="46"/>
      <c r="S30" s="46"/>
    </row>
    <row r="31" spans="1:19" x14ac:dyDescent="0.2">
      <c r="Q31" s="46"/>
      <c r="R31" s="46"/>
      <c r="S31" s="46"/>
    </row>
    <row r="32" spans="1:19" x14ac:dyDescent="0.2">
      <c r="A32" s="41" t="s">
        <v>36</v>
      </c>
      <c r="B32" s="42"/>
      <c r="C32" s="42"/>
      <c r="D32" s="42"/>
      <c r="E32" s="42"/>
      <c r="F32" s="42"/>
      <c r="G32" s="42"/>
      <c r="H32" s="42"/>
      <c r="I32" s="42"/>
      <c r="J32" s="42"/>
      <c r="K32" s="44">
        <f>N30+K30</f>
        <v>165884142.59289995</v>
      </c>
      <c r="O32" s="49"/>
      <c r="Q32" s="46"/>
      <c r="R32" s="46"/>
      <c r="S32" s="46"/>
    </row>
    <row r="33" spans="1:15" x14ac:dyDescent="0.2">
      <c r="A33" s="42"/>
      <c r="B33" s="42"/>
      <c r="C33" s="42"/>
      <c r="D33" s="42"/>
      <c r="E33" s="42"/>
      <c r="F33" s="42"/>
      <c r="G33" s="42"/>
      <c r="H33" s="42"/>
      <c r="I33" s="42"/>
      <c r="J33" s="42"/>
      <c r="K33" s="42"/>
      <c r="O33" s="44"/>
    </row>
    <row r="34" spans="1:15" x14ac:dyDescent="0.2">
      <c r="A34" s="53" t="s">
        <v>37</v>
      </c>
      <c r="B34" s="53"/>
      <c r="C34" s="53"/>
      <c r="D34" s="53"/>
      <c r="E34" s="53"/>
      <c r="F34" s="53"/>
      <c r="G34" s="53"/>
      <c r="H34" s="53"/>
      <c r="I34" s="53"/>
      <c r="J34" s="53"/>
      <c r="K34" s="53"/>
      <c r="L34" s="53"/>
      <c r="M34" s="53"/>
      <c r="N34" s="53"/>
    </row>
    <row r="35" spans="1:15" x14ac:dyDescent="0.2">
      <c r="A35" s="53"/>
      <c r="B35" s="53"/>
      <c r="C35" s="53"/>
      <c r="D35" s="53"/>
      <c r="E35" s="53"/>
      <c r="F35" s="53"/>
      <c r="G35" s="53"/>
      <c r="H35" s="53"/>
      <c r="I35" s="53"/>
      <c r="J35" s="53"/>
      <c r="K35" s="53"/>
      <c r="L35" s="53"/>
      <c r="M35" s="53"/>
      <c r="N35" s="53"/>
    </row>
    <row r="36" spans="1:15" x14ac:dyDescent="0.2">
      <c r="A36" s="53" t="s">
        <v>38</v>
      </c>
      <c r="B36" s="53"/>
      <c r="C36" s="53"/>
      <c r="D36" s="53"/>
      <c r="E36" s="53"/>
      <c r="F36" s="53"/>
      <c r="G36" s="53"/>
      <c r="H36" s="53"/>
      <c r="I36" s="53"/>
      <c r="J36" s="53"/>
      <c r="K36" s="53"/>
      <c r="L36" s="53"/>
      <c r="M36" s="53"/>
      <c r="N36" s="53"/>
    </row>
    <row r="37" spans="1:15" x14ac:dyDescent="0.2">
      <c r="A37" s="53"/>
      <c r="B37" s="53"/>
      <c r="C37" s="53"/>
      <c r="D37" s="53"/>
      <c r="E37" s="53"/>
      <c r="F37" s="53"/>
      <c r="G37" s="53"/>
      <c r="H37" s="53"/>
      <c r="I37" s="53"/>
      <c r="J37" s="53"/>
      <c r="K37" s="53"/>
      <c r="L37" s="53"/>
      <c r="M37" s="53"/>
      <c r="N37" s="53"/>
    </row>
    <row r="38" spans="1:15" x14ac:dyDescent="0.2">
      <c r="A38" s="53"/>
      <c r="B38" s="53"/>
      <c r="C38" s="53"/>
      <c r="D38" s="53"/>
      <c r="E38" s="53"/>
      <c r="F38" s="53"/>
      <c r="G38" s="53"/>
      <c r="H38" s="53"/>
      <c r="I38" s="53"/>
      <c r="J38" s="53"/>
      <c r="K38" s="53"/>
      <c r="L38" s="53"/>
      <c r="M38" s="53"/>
      <c r="N38" s="53"/>
    </row>
    <row r="39" spans="1:15" x14ac:dyDescent="0.2">
      <c r="A39" s="53"/>
      <c r="B39" s="53"/>
      <c r="C39" s="53"/>
      <c r="D39" s="53"/>
      <c r="E39" s="53"/>
      <c r="F39" s="53"/>
      <c r="G39" s="53"/>
      <c r="H39" s="53"/>
      <c r="I39" s="53"/>
      <c r="J39" s="53"/>
      <c r="K39" s="53"/>
      <c r="L39" s="53"/>
      <c r="M39" s="53"/>
      <c r="N39" s="53"/>
    </row>
    <row r="40" spans="1:15" x14ac:dyDescent="0.2">
      <c r="A40" s="53"/>
      <c r="B40" s="53"/>
      <c r="C40" s="53"/>
      <c r="D40" s="53"/>
      <c r="E40" s="53"/>
      <c r="F40" s="53"/>
      <c r="G40" s="53"/>
      <c r="H40" s="53"/>
      <c r="I40" s="53"/>
      <c r="J40" s="53"/>
      <c r="K40" s="53"/>
      <c r="L40" s="53"/>
      <c r="M40" s="53"/>
      <c r="N40" s="53"/>
    </row>
    <row r="41" spans="1:15" x14ac:dyDescent="0.2">
      <c r="A41" s="53"/>
      <c r="B41" s="53"/>
      <c r="C41" s="53"/>
      <c r="D41" s="53"/>
      <c r="E41" s="53"/>
      <c r="F41" s="53"/>
      <c r="G41" s="53"/>
      <c r="H41" s="53"/>
      <c r="I41" s="53"/>
      <c r="J41" s="53"/>
      <c r="K41" s="53"/>
      <c r="L41" s="53"/>
      <c r="M41" s="53"/>
      <c r="N41" s="53"/>
    </row>
    <row r="42" spans="1:15" x14ac:dyDescent="0.2">
      <c r="A42" s="43"/>
      <c r="B42" s="43"/>
      <c r="C42" s="43"/>
      <c r="D42" s="43"/>
      <c r="E42" s="43"/>
      <c r="F42" s="43"/>
      <c r="G42" s="43"/>
      <c r="H42" s="43"/>
      <c r="I42" s="43"/>
      <c r="J42" s="43"/>
      <c r="K42" s="43"/>
      <c r="L42" s="43"/>
      <c r="M42" s="43"/>
      <c r="N42" s="43"/>
    </row>
    <row r="43" spans="1:15" x14ac:dyDescent="0.2">
      <c r="A43" s="43"/>
      <c r="B43" s="43"/>
      <c r="C43" s="43"/>
      <c r="D43" s="43"/>
      <c r="E43" s="43"/>
      <c r="F43" s="43"/>
      <c r="G43" s="43"/>
      <c r="H43" s="43"/>
      <c r="I43" s="43"/>
      <c r="J43" s="43"/>
      <c r="K43" s="43"/>
      <c r="L43" s="43"/>
      <c r="M43" s="43"/>
      <c r="N43" s="43"/>
    </row>
    <row r="44" spans="1:15" x14ac:dyDescent="0.2">
      <c r="A44" s="43"/>
      <c r="B44" s="43"/>
      <c r="C44" s="43"/>
      <c r="D44" s="43"/>
      <c r="E44" s="43"/>
      <c r="F44" s="43"/>
      <c r="G44" s="43"/>
      <c r="H44" s="43"/>
      <c r="I44" s="43"/>
      <c r="J44" s="43"/>
      <c r="K44" s="43"/>
      <c r="L44" s="45"/>
    </row>
    <row r="45" spans="1:15" x14ac:dyDescent="0.2">
      <c r="A45" s="43"/>
      <c r="B45" s="43"/>
      <c r="C45" s="43"/>
      <c r="D45" s="43"/>
      <c r="E45" s="43"/>
      <c r="F45" s="43"/>
      <c r="G45" s="43"/>
      <c r="H45" s="43"/>
      <c r="I45" s="43"/>
      <c r="J45" s="43"/>
      <c r="K45" s="43"/>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disablePrompts="1" count="1">
    <dataValidation type="list" allowBlank="1" showInputMessage="1" showErrorMessage="1" sqref="B16:B28">
      <formula1>"Customers, Connections"</formula1>
    </dataValidation>
  </dataValidations>
  <pageMargins left="0.75" right="0.75" top="1" bottom="1" header="0.5" footer="0.5"/>
  <pageSetup scale="5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V41"/>
  <sheetViews>
    <sheetView showGridLines="0" view="pageBreakPreview" zoomScale="70" zoomScaleNormal="90" zoomScaleSheetLayoutView="70" workbookViewId="0">
      <selection activeCell="J23" sqref="J23"/>
    </sheetView>
  </sheetViews>
  <sheetFormatPr defaultRowHeight="12.75" x14ac:dyDescent="0.2"/>
  <cols>
    <col min="1" max="1" width="23.85546875" customWidth="1"/>
    <col min="2" max="2" width="15" customWidth="1"/>
    <col min="3" max="4" width="11.7109375" customWidth="1"/>
    <col min="5" max="5" width="13.7109375" customWidth="1"/>
    <col min="6" max="6" width="15" bestFit="1" customWidth="1"/>
    <col min="7" max="7" width="12.7109375" customWidth="1"/>
    <col min="8" max="8" width="12.140625" bestFit="1" customWidth="1"/>
    <col min="9" max="10" width="10.7109375" customWidth="1"/>
    <col min="11" max="11" width="17.28515625" customWidth="1"/>
    <col min="12" max="12" width="0.85546875" customWidth="1"/>
    <col min="13" max="13" width="15.85546875" customWidth="1"/>
    <col min="14" max="14" width="13.5703125" customWidth="1"/>
    <col min="15" max="15" width="16.5703125" customWidth="1"/>
    <col min="16" max="16" width="13.5703125" customWidth="1"/>
  </cols>
  <sheetData>
    <row r="1" spans="1:22" x14ac:dyDescent="0.2">
      <c r="O1" s="1" t="s">
        <v>0</v>
      </c>
      <c r="P1" s="2" t="s">
        <v>39</v>
      </c>
    </row>
    <row r="2" spans="1:22" x14ac:dyDescent="0.2">
      <c r="O2" s="1" t="s">
        <v>1</v>
      </c>
      <c r="P2" s="3"/>
    </row>
    <row r="3" spans="1:22" x14ac:dyDescent="0.2">
      <c r="O3" s="1" t="s">
        <v>2</v>
      </c>
      <c r="P3" s="3"/>
    </row>
    <row r="4" spans="1:22" x14ac:dyDescent="0.2">
      <c r="O4" s="1" t="s">
        <v>3</v>
      </c>
      <c r="P4" s="3"/>
    </row>
    <row r="5" spans="1:22" x14ac:dyDescent="0.2">
      <c r="O5" s="1" t="s">
        <v>4</v>
      </c>
      <c r="P5" s="4"/>
    </row>
    <row r="6" spans="1:22" x14ac:dyDescent="0.2">
      <c r="O6" s="1"/>
      <c r="P6" s="5"/>
    </row>
    <row r="7" spans="1:22" x14ac:dyDescent="0.2">
      <c r="O7" s="1" t="s">
        <v>5</v>
      </c>
      <c r="P7" s="52">
        <v>42265</v>
      </c>
    </row>
    <row r="9" spans="1:22" ht="18" x14ac:dyDescent="0.25">
      <c r="A9" s="54" t="s">
        <v>6</v>
      </c>
      <c r="B9" s="54"/>
      <c r="C9" s="54"/>
      <c r="D9" s="54"/>
      <c r="E9" s="54"/>
      <c r="F9" s="54"/>
      <c r="G9" s="54"/>
      <c r="H9" s="54"/>
      <c r="I9" s="54"/>
      <c r="J9" s="54"/>
      <c r="K9" s="54"/>
      <c r="L9" s="54"/>
      <c r="M9" s="54"/>
      <c r="N9" s="54"/>
      <c r="O9" s="54"/>
      <c r="P9" s="54"/>
    </row>
    <row r="10" spans="1:22" ht="18" x14ac:dyDescent="0.25">
      <c r="A10" s="54" t="s">
        <v>7</v>
      </c>
      <c r="B10" s="54"/>
      <c r="C10" s="54"/>
      <c r="D10" s="54"/>
      <c r="E10" s="54"/>
      <c r="F10" s="54"/>
      <c r="G10" s="54"/>
      <c r="H10" s="54"/>
      <c r="I10" s="54"/>
      <c r="J10" s="54"/>
      <c r="K10" s="54"/>
      <c r="L10" s="54"/>
      <c r="M10" s="54"/>
      <c r="N10" s="54"/>
      <c r="O10" s="54"/>
      <c r="P10" s="54"/>
    </row>
    <row r="11" spans="1:22" ht="13.5" thickBot="1" x14ac:dyDescent="0.25"/>
    <row r="12" spans="1:22" ht="13.5" customHeight="1" thickBot="1" x14ac:dyDescent="0.25">
      <c r="A12" s="6" t="s">
        <v>8</v>
      </c>
      <c r="B12" s="55" t="s">
        <v>9</v>
      </c>
      <c r="C12" s="57" t="s">
        <v>10</v>
      </c>
      <c r="D12" s="58"/>
      <c r="E12" s="59"/>
      <c r="F12" s="60" t="s">
        <v>11</v>
      </c>
      <c r="G12" s="61"/>
      <c r="H12" s="62" t="s">
        <v>12</v>
      </c>
      <c r="I12" s="60"/>
      <c r="J12" s="61"/>
      <c r="K12" s="55" t="s">
        <v>13</v>
      </c>
      <c r="L12" s="7"/>
      <c r="M12" s="55" t="s">
        <v>14</v>
      </c>
      <c r="N12" s="55" t="s">
        <v>15</v>
      </c>
      <c r="O12" s="55" t="s">
        <v>16</v>
      </c>
      <c r="P12" s="63" t="s">
        <v>17</v>
      </c>
    </row>
    <row r="13" spans="1:22" ht="39" thickBot="1" x14ac:dyDescent="0.25">
      <c r="A13" s="8"/>
      <c r="B13" s="56"/>
      <c r="C13" s="9" t="s">
        <v>18</v>
      </c>
      <c r="D13" s="9" t="s">
        <v>19</v>
      </c>
      <c r="E13" s="10" t="s">
        <v>20</v>
      </c>
      <c r="F13" s="10" t="s">
        <v>21</v>
      </c>
      <c r="G13" s="11" t="s">
        <v>22</v>
      </c>
      <c r="H13" s="9" t="s">
        <v>23</v>
      </c>
      <c r="I13" s="65" t="s">
        <v>24</v>
      </c>
      <c r="J13" s="66"/>
      <c r="K13" s="56"/>
      <c r="L13" s="12"/>
      <c r="M13" s="56"/>
      <c r="N13" s="56"/>
      <c r="O13" s="56"/>
      <c r="P13" s="64"/>
    </row>
    <row r="14" spans="1:22" x14ac:dyDescent="0.2">
      <c r="A14" s="13"/>
      <c r="B14" s="13"/>
      <c r="C14" s="13"/>
      <c r="D14" s="13"/>
      <c r="E14" s="13"/>
      <c r="F14" s="13"/>
      <c r="G14" s="14"/>
      <c r="H14" s="13"/>
      <c r="I14" s="15" t="s">
        <v>21</v>
      </c>
      <c r="J14" s="15" t="s">
        <v>22</v>
      </c>
      <c r="K14" s="16"/>
      <c r="L14" s="17"/>
      <c r="M14" s="16"/>
      <c r="N14" s="16"/>
      <c r="O14" s="16"/>
      <c r="P14" s="14"/>
    </row>
    <row r="15" spans="1:22" x14ac:dyDescent="0.2">
      <c r="A15" s="13"/>
      <c r="B15" s="13"/>
      <c r="C15" s="13"/>
      <c r="D15" s="13"/>
      <c r="E15" s="13"/>
      <c r="F15" s="13"/>
      <c r="G15" s="14"/>
      <c r="H15" s="13"/>
      <c r="I15" s="13"/>
      <c r="J15" s="13"/>
      <c r="K15" s="13"/>
      <c r="L15" s="17"/>
      <c r="M15" s="13"/>
      <c r="N15" s="13"/>
      <c r="O15" s="13"/>
      <c r="P15" s="14"/>
    </row>
    <row r="16" spans="1:22" x14ac:dyDescent="0.2">
      <c r="A16" s="18" t="s">
        <v>25</v>
      </c>
      <c r="B16" s="19" t="s">
        <v>26</v>
      </c>
      <c r="C16" s="20">
        <v>299875</v>
      </c>
      <c r="D16" s="20">
        <v>303174</v>
      </c>
      <c r="E16" s="21">
        <f t="shared" ref="E16:E28" si="0">IF(SUM(C16:D16)=0,0,AVERAGE(C16:D16))</f>
        <v>301524.5</v>
      </c>
      <c r="F16" s="20">
        <v>2198259000</v>
      </c>
      <c r="G16" s="22"/>
      <c r="H16" s="23">
        <v>16.61</v>
      </c>
      <c r="I16" s="24">
        <v>1.5100000000000001E-2</v>
      </c>
      <c r="J16" s="24"/>
      <c r="K16" s="25">
        <f>H16*E16*12+I16*F16+J16*G16</f>
        <v>93293574.239999995</v>
      </c>
      <c r="L16" s="17"/>
      <c r="M16" s="26">
        <v>93240455.459999993</v>
      </c>
      <c r="N16" s="26"/>
      <c r="O16" s="27">
        <f t="shared" ref="O16:O28" si="1">SUM(M16:N16)</f>
        <v>93240455.459999993</v>
      </c>
      <c r="P16" s="28">
        <f t="shared" ref="P16:P28" si="2">O16-K16</f>
        <v>-53118.780000001192</v>
      </c>
      <c r="V16" s="50"/>
    </row>
    <row r="17" spans="1:22" x14ac:dyDescent="0.2">
      <c r="A17" s="18" t="s">
        <v>27</v>
      </c>
      <c r="B17" s="19" t="s">
        <v>26</v>
      </c>
      <c r="C17" s="20">
        <v>24586</v>
      </c>
      <c r="D17" s="20">
        <v>24682</v>
      </c>
      <c r="E17" s="21">
        <f t="shared" si="0"/>
        <v>24634</v>
      </c>
      <c r="F17" s="20">
        <v>716896000</v>
      </c>
      <c r="G17" s="22"/>
      <c r="H17" s="23">
        <v>17.89</v>
      </c>
      <c r="I17" s="24">
        <v>2.2700000000000001E-2</v>
      </c>
      <c r="J17" s="24"/>
      <c r="K17" s="25">
        <f t="shared" ref="K17:K28" si="3">H17*E17*12+I17*F17+J17*G17</f>
        <v>21561966.32</v>
      </c>
      <c r="L17" s="17"/>
      <c r="M17" s="26">
        <v>21560248.879999999</v>
      </c>
      <c r="N17" s="26"/>
      <c r="O17" s="27">
        <f t="shared" si="1"/>
        <v>21560248.879999999</v>
      </c>
      <c r="P17" s="28">
        <f t="shared" si="2"/>
        <v>-1717.4400000013411</v>
      </c>
      <c r="V17" s="50"/>
    </row>
    <row r="18" spans="1:22" x14ac:dyDescent="0.2">
      <c r="A18" s="51" t="s">
        <v>41</v>
      </c>
      <c r="B18" s="19" t="s">
        <v>26</v>
      </c>
      <c r="C18" s="20">
        <v>3310</v>
      </c>
      <c r="D18" s="20">
        <v>3336</v>
      </c>
      <c r="E18" s="21">
        <f t="shared" si="0"/>
        <v>3323</v>
      </c>
      <c r="F18" s="20">
        <v>2907445000</v>
      </c>
      <c r="G18" s="22">
        <v>6908640</v>
      </c>
      <c r="H18" s="23">
        <v>200</v>
      </c>
      <c r="I18" s="24"/>
      <c r="J18" s="24">
        <v>4.3250000000000002</v>
      </c>
      <c r="K18" s="25">
        <f t="shared" si="3"/>
        <v>37855068</v>
      </c>
      <c r="L18" s="17"/>
      <c r="M18" s="26">
        <v>37077846</v>
      </c>
      <c r="N18" s="26">
        <v>777222</v>
      </c>
      <c r="O18" s="27">
        <f t="shared" si="1"/>
        <v>37855068</v>
      </c>
      <c r="P18" s="28">
        <f t="shared" si="2"/>
        <v>0</v>
      </c>
      <c r="V18" s="50"/>
    </row>
    <row r="19" spans="1:22" x14ac:dyDescent="0.2">
      <c r="A19" s="51" t="s">
        <v>40</v>
      </c>
      <c r="B19" s="19" t="s">
        <v>26</v>
      </c>
      <c r="C19" s="20">
        <v>76</v>
      </c>
      <c r="D19" s="20">
        <v>76</v>
      </c>
      <c r="E19" s="21">
        <f t="shared" si="0"/>
        <v>76</v>
      </c>
      <c r="F19" s="20">
        <v>877400000</v>
      </c>
      <c r="G19" s="22">
        <v>1877691</v>
      </c>
      <c r="H19" s="23">
        <v>4193.93</v>
      </c>
      <c r="I19" s="24"/>
      <c r="J19" s="24">
        <v>3.9186000000000001</v>
      </c>
      <c r="K19" s="25">
        <f t="shared" si="3"/>
        <v>11182784.112600001</v>
      </c>
      <c r="L19" s="17"/>
      <c r="M19" s="26">
        <v>10971543.880000001</v>
      </c>
      <c r="N19" s="26">
        <v>211240.23750000002</v>
      </c>
      <c r="O19" s="27">
        <f t="shared" si="1"/>
        <v>11182784.117500002</v>
      </c>
      <c r="P19" s="28">
        <f t="shared" si="2"/>
        <v>4.9000009894371033E-3</v>
      </c>
      <c r="V19" s="50"/>
    </row>
    <row r="20" spans="1:22" x14ac:dyDescent="0.2">
      <c r="A20" s="18" t="s">
        <v>28</v>
      </c>
      <c r="B20" s="19" t="s">
        <v>29</v>
      </c>
      <c r="C20" s="20">
        <v>11</v>
      </c>
      <c r="D20" s="20">
        <v>11</v>
      </c>
      <c r="E20" s="21">
        <f t="shared" si="0"/>
        <v>11</v>
      </c>
      <c r="F20" s="20">
        <v>619253000</v>
      </c>
      <c r="G20" s="22">
        <v>1119726</v>
      </c>
      <c r="H20" s="23">
        <v>15231.32</v>
      </c>
      <c r="I20" s="24"/>
      <c r="J20" s="24">
        <v>3.7204000000000002</v>
      </c>
      <c r="K20" s="25">
        <f t="shared" si="3"/>
        <v>6176362.8503999999</v>
      </c>
      <c r="L20" s="17"/>
      <c r="M20" s="26">
        <v>6050393.6799999997</v>
      </c>
      <c r="N20" s="26">
        <v>125969.175</v>
      </c>
      <c r="O20" s="27">
        <f t="shared" si="1"/>
        <v>6176362.8549999995</v>
      </c>
      <c r="P20" s="28">
        <f t="shared" si="2"/>
        <v>4.5999996364116669E-3</v>
      </c>
      <c r="V20" s="50"/>
    </row>
    <row r="21" spans="1:22" x14ac:dyDescent="0.2">
      <c r="A21" s="18" t="s">
        <v>30</v>
      </c>
      <c r="B21" s="19" t="s">
        <v>29</v>
      </c>
      <c r="C21" s="20">
        <v>55516</v>
      </c>
      <c r="D21" s="20">
        <v>55516</v>
      </c>
      <c r="E21" s="21">
        <f t="shared" si="0"/>
        <v>55516</v>
      </c>
      <c r="F21" s="20">
        <v>43653000</v>
      </c>
      <c r="G21" s="22">
        <v>123144</v>
      </c>
      <c r="H21" s="23">
        <v>0.81</v>
      </c>
      <c r="I21" s="24"/>
      <c r="J21" s="24">
        <v>5.5982000000000003</v>
      </c>
      <c r="K21" s="25">
        <f t="shared" si="3"/>
        <v>1229000.2608</v>
      </c>
      <c r="L21" s="17"/>
      <c r="M21" s="26">
        <v>1229000.26</v>
      </c>
      <c r="N21" s="26"/>
      <c r="O21" s="27">
        <f t="shared" si="1"/>
        <v>1229000.26</v>
      </c>
      <c r="P21" s="28">
        <f t="shared" si="2"/>
        <v>-8.0000003799796104E-4</v>
      </c>
      <c r="V21" s="50"/>
    </row>
    <row r="22" spans="1:22" x14ac:dyDescent="0.2">
      <c r="A22" s="18" t="s">
        <v>31</v>
      </c>
      <c r="B22" s="19" t="s">
        <v>29</v>
      </c>
      <c r="C22" s="20">
        <v>53</v>
      </c>
      <c r="D22" s="20">
        <v>49</v>
      </c>
      <c r="E22" s="21">
        <f t="shared" si="0"/>
        <v>51</v>
      </c>
      <c r="F22" s="20">
        <v>48000</v>
      </c>
      <c r="G22" s="22">
        <v>216</v>
      </c>
      <c r="H22" s="23">
        <v>3.04</v>
      </c>
      <c r="I22" s="24"/>
      <c r="J22" s="24">
        <v>12.274900000000001</v>
      </c>
      <c r="K22" s="25">
        <f t="shared" si="3"/>
        <v>4511.8584000000001</v>
      </c>
      <c r="L22" s="17"/>
      <c r="M22" s="26">
        <v>4511.8599999999997</v>
      </c>
      <c r="N22" s="26"/>
      <c r="O22" s="27">
        <f t="shared" si="1"/>
        <v>4511.8599999999997</v>
      </c>
      <c r="P22" s="28">
        <f t="shared" si="2"/>
        <v>1.5999999995983671E-3</v>
      </c>
      <c r="V22" s="50"/>
    </row>
    <row r="23" spans="1:22" x14ac:dyDescent="0.2">
      <c r="A23" s="18" t="s">
        <v>32</v>
      </c>
      <c r="B23" s="19" t="s">
        <v>26</v>
      </c>
      <c r="C23" s="20">
        <v>3503</v>
      </c>
      <c r="D23" s="20">
        <v>3547</v>
      </c>
      <c r="E23" s="21">
        <f t="shared" si="0"/>
        <v>3525</v>
      </c>
      <c r="F23" s="20">
        <v>16690000</v>
      </c>
      <c r="G23" s="22"/>
      <c r="H23" s="23">
        <v>4.6100000000000003</v>
      </c>
      <c r="I23" s="24">
        <v>2.2599999999999999E-2</v>
      </c>
      <c r="J23" s="24"/>
      <c r="K23" s="25">
        <f>H23*E23*12+I23*F23+J23*G23</f>
        <v>572197</v>
      </c>
      <c r="L23" s="17"/>
      <c r="M23" s="26">
        <v>572197</v>
      </c>
      <c r="N23" s="26"/>
      <c r="O23" s="27">
        <f t="shared" si="1"/>
        <v>572197</v>
      </c>
      <c r="P23" s="28">
        <f t="shared" si="2"/>
        <v>0</v>
      </c>
      <c r="V23" s="50"/>
    </row>
    <row r="24" spans="1:22" x14ac:dyDescent="0.2">
      <c r="A24" s="18" t="s">
        <v>33</v>
      </c>
      <c r="B24" s="19" t="s">
        <v>26</v>
      </c>
      <c r="C24" s="20">
        <v>2</v>
      </c>
      <c r="D24" s="20">
        <v>2</v>
      </c>
      <c r="E24" s="21">
        <f t="shared" si="0"/>
        <v>2</v>
      </c>
      <c r="F24" s="20"/>
      <c r="G24" s="22">
        <v>4800</v>
      </c>
      <c r="H24" s="23">
        <v>132.38999999999999</v>
      </c>
      <c r="I24" s="24"/>
      <c r="J24" s="24">
        <v>1.6208</v>
      </c>
      <c r="K24" s="25">
        <f t="shared" si="3"/>
        <v>10957.2</v>
      </c>
      <c r="L24" s="17"/>
      <c r="M24" s="26">
        <v>10957.2</v>
      </c>
      <c r="N24" s="26"/>
      <c r="O24" s="27">
        <f t="shared" si="1"/>
        <v>10957.2</v>
      </c>
      <c r="P24" s="28">
        <f t="shared" si="2"/>
        <v>0</v>
      </c>
      <c r="V24" s="50"/>
    </row>
    <row r="25" spans="1:22"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row>
    <row r="26" spans="1:22"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row>
    <row r="27" spans="1:22" x14ac:dyDescent="0.2">
      <c r="A27" s="18"/>
      <c r="B27" s="19"/>
      <c r="C27" s="29"/>
      <c r="D27" s="29"/>
      <c r="E27" s="21">
        <f t="shared" si="0"/>
        <v>0</v>
      </c>
      <c r="F27" s="20"/>
      <c r="G27" s="22"/>
      <c r="H27" s="23"/>
      <c r="I27" s="24"/>
      <c r="J27" s="24"/>
      <c r="K27" s="25">
        <f t="shared" si="3"/>
        <v>0</v>
      </c>
      <c r="L27" s="17"/>
      <c r="M27" s="26"/>
      <c r="N27" s="26"/>
      <c r="O27" s="27">
        <f t="shared" si="1"/>
        <v>0</v>
      </c>
      <c r="P27" s="28">
        <f t="shared" si="2"/>
        <v>0</v>
      </c>
    </row>
    <row r="28" spans="1:22"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row>
    <row r="29" spans="1:22" ht="13.5" thickTop="1" x14ac:dyDescent="0.2">
      <c r="A29" s="13"/>
      <c r="B29" s="13"/>
      <c r="C29" s="13"/>
      <c r="D29" s="13"/>
      <c r="E29" s="13"/>
      <c r="F29" s="13"/>
      <c r="G29" s="14"/>
      <c r="H29" s="13"/>
      <c r="I29" s="13"/>
      <c r="J29" s="13"/>
      <c r="K29" s="32"/>
      <c r="L29" s="17"/>
      <c r="M29" s="33"/>
      <c r="N29" s="33"/>
      <c r="O29" s="13"/>
      <c r="P29" s="14"/>
    </row>
    <row r="30" spans="1:22" ht="13.5" thickBot="1" x14ac:dyDescent="0.25">
      <c r="A30" s="34" t="s">
        <v>16</v>
      </c>
      <c r="B30" s="35"/>
      <c r="C30" s="35"/>
      <c r="D30" s="35"/>
      <c r="E30" s="35"/>
      <c r="F30" s="35"/>
      <c r="G30" s="36"/>
      <c r="H30" s="35"/>
      <c r="I30" s="35"/>
      <c r="J30" s="35"/>
      <c r="K30" s="37">
        <f>SUM(K16:K28)</f>
        <v>171886421.84219998</v>
      </c>
      <c r="L30" s="38"/>
      <c r="M30" s="39">
        <f>SUM(M16:M28)</f>
        <v>170717154.21999997</v>
      </c>
      <c r="N30" s="39">
        <f>SUM(N16:N28)</f>
        <v>1114431.4125000001</v>
      </c>
      <c r="O30" s="39">
        <f>M30+N30</f>
        <v>171831585.63249996</v>
      </c>
      <c r="P30" s="40">
        <f>O30-K30</f>
        <v>-54836.209700018167</v>
      </c>
    </row>
    <row r="32" spans="1:22" x14ac:dyDescent="0.2">
      <c r="A32" s="41" t="s">
        <v>36</v>
      </c>
      <c r="B32" s="42"/>
      <c r="C32" s="42"/>
      <c r="D32" s="42"/>
      <c r="E32" s="42"/>
      <c r="F32" s="42"/>
      <c r="G32" s="42"/>
      <c r="H32" s="42"/>
      <c r="I32" s="42"/>
      <c r="J32" s="42"/>
      <c r="K32" s="42"/>
      <c r="O32" s="49"/>
    </row>
    <row r="33" spans="1:15" x14ac:dyDescent="0.2">
      <c r="A33" s="42"/>
      <c r="B33" s="42"/>
      <c r="C33" s="42"/>
      <c r="D33" s="42"/>
      <c r="E33" s="42"/>
      <c r="F33" s="42"/>
      <c r="G33" s="42"/>
      <c r="H33" s="42"/>
      <c r="I33" s="42"/>
      <c r="J33" s="42"/>
      <c r="K33" s="42"/>
      <c r="O33" s="49"/>
    </row>
    <row r="34" spans="1:15" x14ac:dyDescent="0.2">
      <c r="A34" s="53" t="s">
        <v>37</v>
      </c>
      <c r="B34" s="53"/>
      <c r="C34" s="53"/>
      <c r="D34" s="53"/>
      <c r="E34" s="53"/>
      <c r="F34" s="53"/>
      <c r="G34" s="53"/>
      <c r="H34" s="53"/>
      <c r="I34" s="53"/>
      <c r="J34" s="53"/>
      <c r="K34" s="53"/>
      <c r="L34" s="53"/>
      <c r="M34" s="53"/>
      <c r="N34" s="53"/>
    </row>
    <row r="35" spans="1:15" x14ac:dyDescent="0.2">
      <c r="A35" s="53"/>
      <c r="B35" s="53"/>
      <c r="C35" s="53"/>
      <c r="D35" s="53"/>
      <c r="E35" s="53"/>
      <c r="F35" s="53"/>
      <c r="G35" s="53"/>
      <c r="H35" s="53"/>
      <c r="I35" s="53"/>
      <c r="J35" s="53"/>
      <c r="K35" s="53"/>
      <c r="L35" s="53"/>
      <c r="M35" s="53"/>
      <c r="N35" s="53"/>
    </row>
    <row r="36" spans="1:15" x14ac:dyDescent="0.2">
      <c r="A36" s="53" t="s">
        <v>38</v>
      </c>
      <c r="B36" s="53"/>
      <c r="C36" s="53"/>
      <c r="D36" s="53"/>
      <c r="E36" s="53"/>
      <c r="F36" s="53"/>
      <c r="G36" s="53"/>
      <c r="H36" s="53"/>
      <c r="I36" s="53"/>
      <c r="J36" s="53"/>
      <c r="K36" s="53"/>
      <c r="L36" s="53"/>
      <c r="M36" s="53"/>
      <c r="N36" s="53"/>
    </row>
    <row r="37" spans="1:15" x14ac:dyDescent="0.2">
      <c r="A37" s="53"/>
      <c r="B37" s="53"/>
      <c r="C37" s="53"/>
      <c r="D37" s="53"/>
      <c r="E37" s="53"/>
      <c r="F37" s="53"/>
      <c r="G37" s="53"/>
      <c r="H37" s="53"/>
      <c r="I37" s="53"/>
      <c r="J37" s="53"/>
      <c r="K37" s="53"/>
      <c r="L37" s="53"/>
      <c r="M37" s="53"/>
      <c r="N37" s="53"/>
    </row>
    <row r="38" spans="1:15" x14ac:dyDescent="0.2">
      <c r="A38" s="53"/>
      <c r="B38" s="53"/>
      <c r="C38" s="53"/>
      <c r="D38" s="53"/>
      <c r="E38" s="53"/>
      <c r="F38" s="53"/>
      <c r="G38" s="53"/>
      <c r="H38" s="53"/>
      <c r="I38" s="53"/>
      <c r="J38" s="53"/>
      <c r="K38" s="53"/>
      <c r="L38" s="53"/>
      <c r="M38" s="53"/>
      <c r="N38" s="53"/>
    </row>
    <row r="39" spans="1:15" x14ac:dyDescent="0.2">
      <c r="A39" s="53"/>
      <c r="B39" s="53"/>
      <c r="C39" s="53"/>
      <c r="D39" s="53"/>
      <c r="E39" s="53"/>
      <c r="F39" s="53"/>
      <c r="G39" s="53"/>
      <c r="H39" s="53"/>
      <c r="I39" s="53"/>
      <c r="J39" s="53"/>
      <c r="K39" s="53"/>
      <c r="L39" s="53"/>
      <c r="M39" s="53"/>
      <c r="N39" s="53"/>
    </row>
    <row r="40" spans="1:15" x14ac:dyDescent="0.2">
      <c r="A40" s="53"/>
      <c r="B40" s="53"/>
      <c r="C40" s="53"/>
      <c r="D40" s="53"/>
      <c r="E40" s="53"/>
      <c r="F40" s="53"/>
      <c r="G40" s="53"/>
      <c r="H40" s="53"/>
      <c r="I40" s="53"/>
      <c r="J40" s="53"/>
      <c r="K40" s="53"/>
      <c r="L40" s="53"/>
      <c r="M40" s="53"/>
      <c r="N40" s="53"/>
    </row>
    <row r="41" spans="1:15" x14ac:dyDescent="0.2">
      <c r="A41" s="53"/>
      <c r="B41" s="53"/>
      <c r="C41" s="53"/>
      <c r="D41" s="53"/>
      <c r="E41" s="53"/>
      <c r="F41" s="53"/>
      <c r="G41" s="53"/>
      <c r="H41" s="53"/>
      <c r="I41" s="53"/>
      <c r="J41" s="53"/>
      <c r="K41" s="53"/>
      <c r="L41" s="53"/>
      <c r="M41" s="53"/>
      <c r="N41" s="53"/>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disablePrompts="1" count="1">
    <dataValidation type="list" allowBlank="1" showInputMessage="1" showErrorMessage="1" sqref="B16:B28">
      <formula1>"Customers, Connections"</formula1>
    </dataValidation>
  </dataValidations>
  <pageMargins left="0.75" right="0.75" top="1" bottom="1" header="0.5" footer="0.5"/>
  <pageSetup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41"/>
  <sheetViews>
    <sheetView showGridLines="0" view="pageBreakPreview" zoomScale="85" zoomScaleNormal="98" zoomScaleSheetLayoutView="85" workbookViewId="0">
      <selection activeCell="M20" sqref="M20"/>
    </sheetView>
  </sheetViews>
  <sheetFormatPr defaultRowHeight="12.75" x14ac:dyDescent="0.2"/>
  <cols>
    <col min="1" max="1" width="23.85546875" customWidth="1"/>
    <col min="2" max="2" width="12.7109375" customWidth="1"/>
    <col min="3" max="4" width="11.7109375" customWidth="1"/>
    <col min="5" max="5" width="13.7109375" customWidth="1"/>
    <col min="6" max="6" width="14" bestFit="1" customWidth="1"/>
    <col min="7" max="7" width="12.7109375" customWidth="1"/>
    <col min="8" max="8" width="11.28515625" bestFit="1" customWidth="1"/>
    <col min="9" max="10" width="10.7109375" customWidth="1"/>
    <col min="11" max="11" width="17.42578125" customWidth="1"/>
    <col min="12" max="12" width="0.85546875" customWidth="1"/>
    <col min="13" max="16" width="13.5703125" customWidth="1"/>
  </cols>
  <sheetData>
    <row r="1" spans="1:16" x14ac:dyDescent="0.2">
      <c r="O1" s="1" t="s">
        <v>0</v>
      </c>
      <c r="P1" s="2" t="s">
        <v>39</v>
      </c>
    </row>
    <row r="2" spans="1:16" x14ac:dyDescent="0.2">
      <c r="O2" s="1" t="s">
        <v>1</v>
      </c>
      <c r="P2" s="3"/>
    </row>
    <row r="3" spans="1:16" x14ac:dyDescent="0.2">
      <c r="O3" s="1" t="s">
        <v>2</v>
      </c>
      <c r="P3" s="3"/>
    </row>
    <row r="4" spans="1:16" x14ac:dyDescent="0.2">
      <c r="O4" s="1" t="s">
        <v>3</v>
      </c>
      <c r="P4" s="3"/>
    </row>
    <row r="5" spans="1:16" x14ac:dyDescent="0.2">
      <c r="O5" s="1" t="s">
        <v>4</v>
      </c>
      <c r="P5" s="4"/>
    </row>
    <row r="6" spans="1:16" x14ac:dyDescent="0.2">
      <c r="O6" s="1"/>
      <c r="P6" s="5"/>
    </row>
    <row r="7" spans="1:16" x14ac:dyDescent="0.2">
      <c r="O7" s="1" t="s">
        <v>5</v>
      </c>
      <c r="P7" s="52">
        <v>42265</v>
      </c>
    </row>
    <row r="9" spans="1:16" ht="18" x14ac:dyDescent="0.25">
      <c r="A9" s="54" t="s">
        <v>6</v>
      </c>
      <c r="B9" s="54"/>
      <c r="C9" s="54"/>
      <c r="D9" s="54"/>
      <c r="E9" s="54"/>
      <c r="F9" s="54"/>
      <c r="G9" s="54"/>
      <c r="H9" s="54"/>
      <c r="I9" s="54"/>
      <c r="J9" s="54"/>
      <c r="K9" s="54"/>
      <c r="L9" s="54"/>
      <c r="M9" s="54"/>
      <c r="N9" s="54"/>
      <c r="O9" s="54"/>
      <c r="P9" s="54"/>
    </row>
    <row r="10" spans="1:16" ht="18" x14ac:dyDescent="0.25">
      <c r="A10" s="54" t="s">
        <v>7</v>
      </c>
      <c r="B10" s="54"/>
      <c r="C10" s="54"/>
      <c r="D10" s="54"/>
      <c r="E10" s="54"/>
      <c r="F10" s="54"/>
      <c r="G10" s="54"/>
      <c r="H10" s="54"/>
      <c r="I10" s="54"/>
      <c r="J10" s="54"/>
      <c r="K10" s="54"/>
      <c r="L10" s="54"/>
      <c r="M10" s="54"/>
      <c r="N10" s="54"/>
      <c r="O10" s="54"/>
      <c r="P10" s="54"/>
    </row>
    <row r="11" spans="1:16" ht="13.5" thickBot="1" x14ac:dyDescent="0.25"/>
    <row r="12" spans="1:16" ht="13.5" customHeight="1" thickBot="1" x14ac:dyDescent="0.25">
      <c r="A12" s="6" t="s">
        <v>8</v>
      </c>
      <c r="B12" s="55" t="s">
        <v>9</v>
      </c>
      <c r="C12" s="57" t="s">
        <v>10</v>
      </c>
      <c r="D12" s="58"/>
      <c r="E12" s="59"/>
      <c r="F12" s="60" t="s">
        <v>11</v>
      </c>
      <c r="G12" s="61"/>
      <c r="H12" s="62" t="s">
        <v>12</v>
      </c>
      <c r="I12" s="60"/>
      <c r="J12" s="61"/>
      <c r="K12" s="55" t="s">
        <v>13</v>
      </c>
      <c r="L12" s="7"/>
      <c r="M12" s="55" t="s">
        <v>14</v>
      </c>
      <c r="N12" s="55" t="s">
        <v>15</v>
      </c>
      <c r="O12" s="55" t="s">
        <v>16</v>
      </c>
      <c r="P12" s="63" t="s">
        <v>17</v>
      </c>
    </row>
    <row r="13" spans="1:16" ht="39" thickBot="1" x14ac:dyDescent="0.25">
      <c r="A13" s="8"/>
      <c r="B13" s="56"/>
      <c r="C13" s="9" t="s">
        <v>18</v>
      </c>
      <c r="D13" s="9" t="s">
        <v>19</v>
      </c>
      <c r="E13" s="10" t="s">
        <v>20</v>
      </c>
      <c r="F13" s="10" t="s">
        <v>21</v>
      </c>
      <c r="G13" s="11" t="s">
        <v>22</v>
      </c>
      <c r="H13" s="9" t="s">
        <v>23</v>
      </c>
      <c r="I13" s="65" t="s">
        <v>24</v>
      </c>
      <c r="J13" s="66"/>
      <c r="K13" s="56"/>
      <c r="L13" s="12"/>
      <c r="M13" s="56"/>
      <c r="N13" s="56"/>
      <c r="O13" s="56"/>
      <c r="P13" s="64"/>
    </row>
    <row r="14" spans="1:16" x14ac:dyDescent="0.2">
      <c r="A14" s="13"/>
      <c r="B14" s="13"/>
      <c r="C14" s="13"/>
      <c r="D14" s="13"/>
      <c r="E14" s="13"/>
      <c r="F14" s="13"/>
      <c r="G14" s="14"/>
      <c r="H14" s="13"/>
      <c r="I14" s="15" t="s">
        <v>21</v>
      </c>
      <c r="J14" s="15" t="s">
        <v>22</v>
      </c>
      <c r="K14" s="16"/>
      <c r="L14" s="17"/>
      <c r="M14" s="16"/>
      <c r="N14" s="16"/>
      <c r="O14" s="16"/>
      <c r="P14" s="14"/>
    </row>
    <row r="15" spans="1:16" x14ac:dyDescent="0.2">
      <c r="A15" s="13"/>
      <c r="B15" s="13"/>
      <c r="C15" s="13"/>
      <c r="D15" s="13"/>
      <c r="E15" s="13"/>
      <c r="F15" s="13"/>
      <c r="G15" s="14"/>
      <c r="H15" s="13"/>
      <c r="I15" s="13"/>
      <c r="J15" s="13"/>
      <c r="K15" s="13"/>
      <c r="L15" s="17"/>
      <c r="M15" s="13"/>
      <c r="N15" s="13"/>
      <c r="O15" s="13"/>
      <c r="P15" s="14"/>
    </row>
    <row r="16" spans="1:16" x14ac:dyDescent="0.2">
      <c r="A16" s="18" t="s">
        <v>25</v>
      </c>
      <c r="B16" s="19" t="s">
        <v>26</v>
      </c>
      <c r="C16" s="20">
        <v>303718</v>
      </c>
      <c r="D16" s="20">
        <v>307033</v>
      </c>
      <c r="E16" s="21">
        <f t="shared" ref="E16:E28" si="0">IF(SUM(C16:D16)=0,0,AVERAGE(C16:D16))</f>
        <v>305375.5</v>
      </c>
      <c r="F16" s="20">
        <v>2206411000</v>
      </c>
      <c r="G16" s="22"/>
      <c r="H16" s="23">
        <v>20.5</v>
      </c>
      <c r="I16" s="24">
        <v>1.0500000000000001E-2</v>
      </c>
      <c r="J16" s="24"/>
      <c r="K16" s="25">
        <f>H16*E16*12+I16*F16+J16*G16</f>
        <v>98289688.5</v>
      </c>
      <c r="L16" s="17"/>
      <c r="M16" s="26">
        <v>98232739.5</v>
      </c>
      <c r="N16" s="26"/>
      <c r="O16" s="27">
        <f t="shared" ref="O16:O28" si="1">SUM(M16:N16)</f>
        <v>98232739.5</v>
      </c>
      <c r="P16" s="28">
        <f t="shared" ref="P16:P28" si="2">O16-K16</f>
        <v>-56949</v>
      </c>
    </row>
    <row r="17" spans="1:16" x14ac:dyDescent="0.2">
      <c r="A17" s="18" t="s">
        <v>27</v>
      </c>
      <c r="B17" s="19" t="s">
        <v>26</v>
      </c>
      <c r="C17" s="20">
        <v>24697</v>
      </c>
      <c r="D17" s="20">
        <v>24793</v>
      </c>
      <c r="E17" s="21">
        <f t="shared" si="0"/>
        <v>24745</v>
      </c>
      <c r="F17" s="20">
        <v>709791000</v>
      </c>
      <c r="G17" s="22"/>
      <c r="H17" s="23">
        <v>18.59</v>
      </c>
      <c r="I17" s="24">
        <v>2.3800000000000002E-2</v>
      </c>
      <c r="J17" s="24"/>
      <c r="K17" s="25">
        <f t="shared" ref="K17:K28" si="3">H17*E17*12+I17*F17+J17*G17</f>
        <v>22413140.399999999</v>
      </c>
      <c r="L17" s="17"/>
      <c r="M17" s="26">
        <v>22411801.920000002</v>
      </c>
      <c r="N17" s="26"/>
      <c r="O17" s="27">
        <f t="shared" si="1"/>
        <v>22411801.920000002</v>
      </c>
      <c r="P17" s="28">
        <f t="shared" si="2"/>
        <v>-1338.4799999967217</v>
      </c>
    </row>
    <row r="18" spans="1:16" x14ac:dyDescent="0.2">
      <c r="A18" s="51" t="s">
        <v>41</v>
      </c>
      <c r="B18" s="19" t="s">
        <v>26</v>
      </c>
      <c r="C18" s="20">
        <v>3338</v>
      </c>
      <c r="D18" s="20">
        <v>3365</v>
      </c>
      <c r="E18" s="21">
        <f t="shared" si="0"/>
        <v>3351.5</v>
      </c>
      <c r="F18" s="20">
        <v>2875422000</v>
      </c>
      <c r="G18" s="22">
        <v>6824350</v>
      </c>
      <c r="H18" s="23">
        <v>200</v>
      </c>
      <c r="I18" s="24"/>
      <c r="J18" s="24">
        <v>4.5835999999999997</v>
      </c>
      <c r="K18" s="25">
        <f t="shared" si="3"/>
        <v>39323690.659999996</v>
      </c>
      <c r="L18" s="17"/>
      <c r="M18" s="26">
        <v>38554751.289999999</v>
      </c>
      <c r="N18" s="26">
        <v>767739.375</v>
      </c>
      <c r="O18" s="27">
        <f t="shared" si="1"/>
        <v>39322490.664999999</v>
      </c>
      <c r="P18" s="28">
        <f t="shared" si="2"/>
        <v>-1199.9949999973178</v>
      </c>
    </row>
    <row r="19" spans="1:16" x14ac:dyDescent="0.2">
      <c r="A19" s="51" t="s">
        <v>40</v>
      </c>
      <c r="B19" s="19" t="s">
        <v>26</v>
      </c>
      <c r="C19" s="20">
        <v>76</v>
      </c>
      <c r="D19" s="20">
        <v>76</v>
      </c>
      <c r="E19" s="21">
        <f t="shared" si="0"/>
        <v>76</v>
      </c>
      <c r="F19" s="20">
        <v>895369000</v>
      </c>
      <c r="G19" s="22">
        <v>1916044</v>
      </c>
      <c r="H19" s="23">
        <v>4193.93</v>
      </c>
      <c r="I19" s="24"/>
      <c r="J19" s="24">
        <v>4.1818</v>
      </c>
      <c r="K19" s="25">
        <f t="shared" si="3"/>
        <v>11837376.9592</v>
      </c>
      <c r="L19" s="17"/>
      <c r="M19" s="26">
        <v>11621822.01</v>
      </c>
      <c r="N19" s="26">
        <v>215554.95</v>
      </c>
      <c r="O19" s="27">
        <f t="shared" si="1"/>
        <v>11837376.959999999</v>
      </c>
      <c r="P19" s="28">
        <f t="shared" si="2"/>
        <v>7.9999864101409912E-4</v>
      </c>
    </row>
    <row r="20" spans="1:16" x14ac:dyDescent="0.2">
      <c r="A20" s="18" t="s">
        <v>28</v>
      </c>
      <c r="B20" s="19" t="s">
        <v>29</v>
      </c>
      <c r="C20" s="20">
        <v>11</v>
      </c>
      <c r="D20" s="20">
        <v>11</v>
      </c>
      <c r="E20" s="21">
        <f t="shared" si="0"/>
        <v>11</v>
      </c>
      <c r="F20" s="20">
        <v>618467000</v>
      </c>
      <c r="G20" s="22">
        <v>1118300</v>
      </c>
      <c r="H20" s="23">
        <v>15231.32</v>
      </c>
      <c r="I20" s="24"/>
      <c r="J20" s="24">
        <v>3.9695</v>
      </c>
      <c r="K20" s="25">
        <f t="shared" si="3"/>
        <v>6449626.0899999999</v>
      </c>
      <c r="L20" s="17"/>
      <c r="M20" s="26">
        <v>6323817.3399999999</v>
      </c>
      <c r="N20" s="26">
        <v>125808.75</v>
      </c>
      <c r="O20" s="27">
        <f t="shared" si="1"/>
        <v>6449626.0899999999</v>
      </c>
      <c r="P20" s="28">
        <f t="shared" si="2"/>
        <v>0</v>
      </c>
    </row>
    <row r="21" spans="1:16" x14ac:dyDescent="0.2">
      <c r="A21" s="18" t="s">
        <v>30</v>
      </c>
      <c r="B21" s="19" t="s">
        <v>29</v>
      </c>
      <c r="C21" s="20">
        <v>55516</v>
      </c>
      <c r="D21" s="20">
        <v>55516</v>
      </c>
      <c r="E21" s="21">
        <f t="shared" si="0"/>
        <v>55516</v>
      </c>
      <c r="F21" s="20">
        <v>43765000</v>
      </c>
      <c r="G21" s="22">
        <v>123144</v>
      </c>
      <c r="H21" s="23">
        <v>0.86</v>
      </c>
      <c r="I21" s="24"/>
      <c r="J21" s="24">
        <v>5.92</v>
      </c>
      <c r="K21" s="25">
        <f t="shared" si="3"/>
        <v>1301937.6000000001</v>
      </c>
      <c r="L21" s="17"/>
      <c r="M21" s="26">
        <v>1301937.6000000001</v>
      </c>
      <c r="N21" s="26"/>
      <c r="O21" s="27">
        <f t="shared" si="1"/>
        <v>1301937.6000000001</v>
      </c>
      <c r="P21" s="28">
        <f t="shared" si="2"/>
        <v>0</v>
      </c>
    </row>
    <row r="22" spans="1:16" x14ac:dyDescent="0.2">
      <c r="A22" s="18" t="s">
        <v>31</v>
      </c>
      <c r="B22" s="19" t="s">
        <v>29</v>
      </c>
      <c r="C22" s="20">
        <v>49</v>
      </c>
      <c r="D22" s="20">
        <v>45</v>
      </c>
      <c r="E22" s="21">
        <f t="shared" si="0"/>
        <v>47</v>
      </c>
      <c r="F22" s="20">
        <v>48000</v>
      </c>
      <c r="G22" s="22">
        <v>216</v>
      </c>
      <c r="H22" s="23">
        <v>3.24</v>
      </c>
      <c r="I22" s="24"/>
      <c r="J22" s="24">
        <v>13.8156</v>
      </c>
      <c r="K22" s="25">
        <f t="shared" si="3"/>
        <v>4811.5295999999998</v>
      </c>
      <c r="L22" s="17"/>
      <c r="M22" s="26">
        <v>4811.53</v>
      </c>
      <c r="N22" s="26"/>
      <c r="O22" s="27">
        <f t="shared" si="1"/>
        <v>4811.53</v>
      </c>
      <c r="P22" s="28">
        <f t="shared" si="2"/>
        <v>3.9999999989959178E-4</v>
      </c>
    </row>
    <row r="23" spans="1:16" x14ac:dyDescent="0.2">
      <c r="A23" s="18" t="s">
        <v>32</v>
      </c>
      <c r="B23" s="19" t="s">
        <v>26</v>
      </c>
      <c r="C23" s="20">
        <v>3551</v>
      </c>
      <c r="D23" s="20">
        <v>3599</v>
      </c>
      <c r="E23" s="21">
        <f t="shared" si="0"/>
        <v>3575</v>
      </c>
      <c r="F23" s="20">
        <v>16731000</v>
      </c>
      <c r="G23" s="22"/>
      <c r="H23" s="23">
        <v>4.84</v>
      </c>
      <c r="I23" s="24">
        <v>2.35E-2</v>
      </c>
      <c r="J23" s="24"/>
      <c r="K23" s="25">
        <f>H23*E23*12+I23*F23+J23*G23</f>
        <v>600814.5</v>
      </c>
      <c r="L23" s="17"/>
      <c r="M23" s="26">
        <v>600698.34</v>
      </c>
      <c r="N23" s="26"/>
      <c r="O23" s="27">
        <f t="shared" si="1"/>
        <v>600698.34</v>
      </c>
      <c r="P23" s="28">
        <f t="shared" si="2"/>
        <v>-116.1600000000326</v>
      </c>
    </row>
    <row r="24" spans="1:16" x14ac:dyDescent="0.2">
      <c r="A24" s="18" t="s">
        <v>33</v>
      </c>
      <c r="B24" s="19" t="s">
        <v>26</v>
      </c>
      <c r="C24" s="20">
        <v>2</v>
      </c>
      <c r="D24" s="20">
        <v>2</v>
      </c>
      <c r="E24" s="21">
        <f t="shared" si="0"/>
        <v>2</v>
      </c>
      <c r="F24" s="20"/>
      <c r="G24" s="22">
        <v>4800</v>
      </c>
      <c r="H24" s="23">
        <v>138.49</v>
      </c>
      <c r="I24" s="24"/>
      <c r="J24" s="24">
        <v>1.6954</v>
      </c>
      <c r="K24" s="25">
        <f t="shared" si="3"/>
        <v>11461.68</v>
      </c>
      <c r="L24" s="17"/>
      <c r="M24" s="26">
        <v>11461.68</v>
      </c>
      <c r="N24" s="26"/>
      <c r="O24" s="27">
        <f t="shared" si="1"/>
        <v>11461.68</v>
      </c>
      <c r="P24" s="28">
        <f t="shared" si="2"/>
        <v>0</v>
      </c>
    </row>
    <row r="25" spans="1:16"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row>
    <row r="26" spans="1:16"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row>
    <row r="27" spans="1:16" x14ac:dyDescent="0.2">
      <c r="A27" s="18"/>
      <c r="B27" s="19"/>
      <c r="C27" s="29"/>
      <c r="D27" s="29"/>
      <c r="E27" s="21">
        <f t="shared" si="0"/>
        <v>0</v>
      </c>
      <c r="F27" s="20"/>
      <c r="G27" s="22"/>
      <c r="H27" s="23"/>
      <c r="I27" s="24"/>
      <c r="J27" s="24"/>
      <c r="K27" s="25">
        <f t="shared" si="3"/>
        <v>0</v>
      </c>
      <c r="L27" s="17"/>
      <c r="M27" s="26"/>
      <c r="N27" s="26"/>
      <c r="O27" s="27">
        <f t="shared" si="1"/>
        <v>0</v>
      </c>
      <c r="P27" s="28">
        <f t="shared" si="2"/>
        <v>0</v>
      </c>
    </row>
    <row r="28" spans="1:16"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row>
    <row r="29" spans="1:16" ht="13.5" thickTop="1" x14ac:dyDescent="0.2">
      <c r="A29" s="13"/>
      <c r="B29" s="13"/>
      <c r="C29" s="13"/>
      <c r="D29" s="13"/>
      <c r="E29" s="13"/>
      <c r="F29" s="13"/>
      <c r="G29" s="14"/>
      <c r="H29" s="13"/>
      <c r="I29" s="13"/>
      <c r="J29" s="13"/>
      <c r="K29" s="32"/>
      <c r="L29" s="17"/>
      <c r="M29" s="33"/>
      <c r="N29" s="33"/>
      <c r="O29" s="13"/>
      <c r="P29" s="14"/>
    </row>
    <row r="30" spans="1:16" ht="13.5" thickBot="1" x14ac:dyDescent="0.25">
      <c r="A30" s="34" t="s">
        <v>16</v>
      </c>
      <c r="B30" s="35"/>
      <c r="C30" s="35"/>
      <c r="D30" s="35"/>
      <c r="E30" s="35"/>
      <c r="F30" s="35"/>
      <c r="G30" s="36"/>
      <c r="H30" s="35"/>
      <c r="I30" s="35"/>
      <c r="J30" s="35"/>
      <c r="K30" s="37">
        <f>SUM(K16:K28)</f>
        <v>180232547.9188</v>
      </c>
      <c r="L30" s="38"/>
      <c r="M30" s="39">
        <f>SUM(M16:M28)</f>
        <v>179063841.21000001</v>
      </c>
      <c r="N30" s="39">
        <f>SUM(N16:N28)</f>
        <v>1109103.075</v>
      </c>
      <c r="O30" s="39">
        <f>M30+N30</f>
        <v>180172944.285</v>
      </c>
      <c r="P30" s="40">
        <f>O30-K30</f>
        <v>-59603.633799999952</v>
      </c>
    </row>
    <row r="32" spans="1:16" x14ac:dyDescent="0.2">
      <c r="A32" s="41" t="s">
        <v>36</v>
      </c>
      <c r="B32" s="42"/>
      <c r="C32" s="42"/>
      <c r="D32" s="42"/>
      <c r="E32" s="42"/>
      <c r="F32" s="42"/>
      <c r="G32" s="42"/>
      <c r="H32" s="42"/>
      <c r="I32" s="42"/>
      <c r="J32" s="42"/>
      <c r="K32" s="42"/>
    </row>
    <row r="33" spans="1:14" x14ac:dyDescent="0.2">
      <c r="A33" s="42"/>
      <c r="B33" s="42"/>
      <c r="C33" s="42"/>
      <c r="D33" s="42"/>
      <c r="E33" s="42"/>
      <c r="F33" s="42"/>
      <c r="G33" s="42"/>
      <c r="H33" s="42"/>
      <c r="I33" s="42"/>
      <c r="J33" s="42"/>
      <c r="K33" s="42"/>
    </row>
    <row r="34" spans="1:14" x14ac:dyDescent="0.2">
      <c r="A34" s="53" t="s">
        <v>37</v>
      </c>
      <c r="B34" s="53"/>
      <c r="C34" s="53"/>
      <c r="D34" s="53"/>
      <c r="E34" s="53"/>
      <c r="F34" s="53"/>
      <c r="G34" s="53"/>
      <c r="H34" s="53"/>
      <c r="I34" s="53"/>
      <c r="J34" s="53"/>
      <c r="K34" s="53"/>
      <c r="L34" s="53"/>
      <c r="M34" s="53"/>
      <c r="N34" s="53"/>
    </row>
    <row r="35" spans="1:14" x14ac:dyDescent="0.2">
      <c r="A35" s="53"/>
      <c r="B35" s="53"/>
      <c r="C35" s="53"/>
      <c r="D35" s="53"/>
      <c r="E35" s="53"/>
      <c r="F35" s="53"/>
      <c r="G35" s="53"/>
      <c r="H35" s="53"/>
      <c r="I35" s="53"/>
      <c r="J35" s="53"/>
      <c r="K35" s="53"/>
      <c r="L35" s="53"/>
      <c r="M35" s="53"/>
      <c r="N35" s="53"/>
    </row>
    <row r="36" spans="1:14" x14ac:dyDescent="0.2">
      <c r="A36" s="53" t="s">
        <v>38</v>
      </c>
      <c r="B36" s="53"/>
      <c r="C36" s="53"/>
      <c r="D36" s="53"/>
      <c r="E36" s="53"/>
      <c r="F36" s="53"/>
      <c r="G36" s="53"/>
      <c r="H36" s="53"/>
      <c r="I36" s="53"/>
      <c r="J36" s="53"/>
      <c r="K36" s="53"/>
      <c r="L36" s="53"/>
      <c r="M36" s="53"/>
      <c r="N36" s="53"/>
    </row>
    <row r="37" spans="1:14" x14ac:dyDescent="0.2">
      <c r="A37" s="53"/>
      <c r="B37" s="53"/>
      <c r="C37" s="53"/>
      <c r="D37" s="53"/>
      <c r="E37" s="53"/>
      <c r="F37" s="53"/>
      <c r="G37" s="53"/>
      <c r="H37" s="53"/>
      <c r="I37" s="53"/>
      <c r="J37" s="53"/>
      <c r="K37" s="53"/>
      <c r="L37" s="53"/>
      <c r="M37" s="53"/>
      <c r="N37" s="53"/>
    </row>
    <row r="38" spans="1:14" x14ac:dyDescent="0.2">
      <c r="A38" s="53"/>
      <c r="B38" s="53"/>
      <c r="C38" s="53"/>
      <c r="D38" s="53"/>
      <c r="E38" s="53"/>
      <c r="F38" s="53"/>
      <c r="G38" s="53"/>
      <c r="H38" s="53"/>
      <c r="I38" s="53"/>
      <c r="J38" s="53"/>
      <c r="K38" s="53"/>
      <c r="L38" s="53"/>
      <c r="M38" s="53"/>
      <c r="N38" s="53"/>
    </row>
    <row r="39" spans="1:14" x14ac:dyDescent="0.2">
      <c r="A39" s="53"/>
      <c r="B39" s="53"/>
      <c r="C39" s="53"/>
      <c r="D39" s="53"/>
      <c r="E39" s="53"/>
      <c r="F39" s="53"/>
      <c r="G39" s="53"/>
      <c r="H39" s="53"/>
      <c r="I39" s="53"/>
      <c r="J39" s="53"/>
      <c r="K39" s="53"/>
      <c r="L39" s="53"/>
      <c r="M39" s="53"/>
      <c r="N39" s="53"/>
    </row>
    <row r="40" spans="1:14" x14ac:dyDescent="0.2">
      <c r="A40" s="53"/>
      <c r="B40" s="53"/>
      <c r="C40" s="53"/>
      <c r="D40" s="53"/>
      <c r="E40" s="53"/>
      <c r="F40" s="53"/>
      <c r="G40" s="53"/>
      <c r="H40" s="53"/>
      <c r="I40" s="53"/>
      <c r="J40" s="53"/>
      <c r="K40" s="53"/>
      <c r="L40" s="53"/>
      <c r="M40" s="53"/>
      <c r="N40" s="53"/>
    </row>
    <row r="41" spans="1:14" x14ac:dyDescent="0.2">
      <c r="A41" s="53"/>
      <c r="B41" s="53"/>
      <c r="C41" s="53"/>
      <c r="D41" s="53"/>
      <c r="E41" s="53"/>
      <c r="F41" s="53"/>
      <c r="G41" s="53"/>
      <c r="H41" s="53"/>
      <c r="I41" s="53"/>
      <c r="J41" s="53"/>
      <c r="K41" s="53"/>
      <c r="L41" s="53"/>
      <c r="M41" s="53"/>
      <c r="N41" s="53"/>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disablePrompts="1" count="1">
    <dataValidation type="list" allowBlank="1" showInputMessage="1" showErrorMessage="1" sqref="B16:B28">
      <formula1>"Customers, Connections"</formula1>
    </dataValidation>
  </dataValidations>
  <pageMargins left="0.75" right="0.75" top="1" bottom="1" header="0.5" footer="0.5"/>
  <pageSetup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41"/>
  <sheetViews>
    <sheetView showGridLines="0" view="pageBreakPreview" zoomScale="85" zoomScaleNormal="90" zoomScaleSheetLayoutView="85" workbookViewId="0">
      <selection activeCell="A26" sqref="A26"/>
    </sheetView>
  </sheetViews>
  <sheetFormatPr defaultRowHeight="12.75" x14ac:dyDescent="0.2"/>
  <cols>
    <col min="1" max="1" width="28.7109375" customWidth="1"/>
    <col min="2" max="2" width="12.7109375" customWidth="1"/>
    <col min="3" max="4" width="11.7109375" customWidth="1"/>
    <col min="5" max="5" width="13.7109375" customWidth="1"/>
    <col min="6" max="6" width="15.42578125" customWidth="1"/>
    <col min="7" max="8" width="12.7109375" customWidth="1"/>
    <col min="9" max="10" width="10.7109375" customWidth="1"/>
    <col min="11" max="11" width="17.42578125" customWidth="1"/>
    <col min="12" max="12" width="0.85546875" customWidth="1"/>
    <col min="13" max="13" width="15.85546875" customWidth="1"/>
    <col min="14" max="14" width="13.5703125" customWidth="1"/>
    <col min="15" max="15" width="16.7109375" customWidth="1"/>
    <col min="16" max="16" width="13.5703125" customWidth="1"/>
  </cols>
  <sheetData>
    <row r="1" spans="1:16" x14ac:dyDescent="0.2">
      <c r="O1" s="1" t="s">
        <v>0</v>
      </c>
      <c r="P1" s="2" t="s">
        <v>39</v>
      </c>
    </row>
    <row r="2" spans="1:16" x14ac:dyDescent="0.2">
      <c r="O2" s="1" t="s">
        <v>1</v>
      </c>
      <c r="P2" s="3"/>
    </row>
    <row r="3" spans="1:16" x14ac:dyDescent="0.2">
      <c r="O3" s="1" t="s">
        <v>2</v>
      </c>
      <c r="P3" s="3"/>
    </row>
    <row r="4" spans="1:16" x14ac:dyDescent="0.2">
      <c r="O4" s="1" t="s">
        <v>3</v>
      </c>
      <c r="P4" s="3"/>
    </row>
    <row r="5" spans="1:16" x14ac:dyDescent="0.2">
      <c r="O5" s="1" t="s">
        <v>4</v>
      </c>
      <c r="P5" s="4"/>
    </row>
    <row r="6" spans="1:16" x14ac:dyDescent="0.2">
      <c r="O6" s="1"/>
      <c r="P6" s="5"/>
    </row>
    <row r="7" spans="1:16" x14ac:dyDescent="0.2">
      <c r="O7" s="1" t="s">
        <v>5</v>
      </c>
      <c r="P7" s="52">
        <v>42265</v>
      </c>
    </row>
    <row r="9" spans="1:16" ht="18" x14ac:dyDescent="0.25">
      <c r="A9" s="54" t="s">
        <v>6</v>
      </c>
      <c r="B9" s="54"/>
      <c r="C9" s="54"/>
      <c r="D9" s="54"/>
      <c r="E9" s="54"/>
      <c r="F9" s="54"/>
      <c r="G9" s="54"/>
      <c r="H9" s="54"/>
      <c r="I9" s="54"/>
      <c r="J9" s="54"/>
      <c r="K9" s="54"/>
      <c r="L9" s="54"/>
      <c r="M9" s="54"/>
      <c r="N9" s="54"/>
      <c r="O9" s="54"/>
      <c r="P9" s="54"/>
    </row>
    <row r="10" spans="1:16" ht="18" x14ac:dyDescent="0.25">
      <c r="A10" s="54" t="s">
        <v>7</v>
      </c>
      <c r="B10" s="54"/>
      <c r="C10" s="54"/>
      <c r="D10" s="54"/>
      <c r="E10" s="54"/>
      <c r="F10" s="54"/>
      <c r="G10" s="54"/>
      <c r="H10" s="54"/>
      <c r="I10" s="54"/>
      <c r="J10" s="54"/>
      <c r="K10" s="54"/>
      <c r="L10" s="54"/>
      <c r="M10" s="54"/>
      <c r="N10" s="54"/>
      <c r="O10" s="54"/>
      <c r="P10" s="54"/>
    </row>
    <row r="11" spans="1:16" ht="13.5" thickBot="1" x14ac:dyDescent="0.25"/>
    <row r="12" spans="1:16" ht="13.5" customHeight="1" thickBot="1" x14ac:dyDescent="0.25">
      <c r="A12" s="6" t="s">
        <v>8</v>
      </c>
      <c r="B12" s="55" t="s">
        <v>9</v>
      </c>
      <c r="C12" s="57" t="s">
        <v>10</v>
      </c>
      <c r="D12" s="58"/>
      <c r="E12" s="59"/>
      <c r="F12" s="60" t="s">
        <v>11</v>
      </c>
      <c r="G12" s="61"/>
      <c r="H12" s="62" t="s">
        <v>12</v>
      </c>
      <c r="I12" s="60"/>
      <c r="J12" s="61"/>
      <c r="K12" s="55" t="s">
        <v>13</v>
      </c>
      <c r="L12" s="7"/>
      <c r="M12" s="55" t="s">
        <v>14</v>
      </c>
      <c r="N12" s="55" t="s">
        <v>15</v>
      </c>
      <c r="O12" s="55" t="s">
        <v>16</v>
      </c>
      <c r="P12" s="63" t="s">
        <v>17</v>
      </c>
    </row>
    <row r="13" spans="1:16" ht="39" thickBot="1" x14ac:dyDescent="0.25">
      <c r="A13" s="8"/>
      <c r="B13" s="56"/>
      <c r="C13" s="9" t="s">
        <v>18</v>
      </c>
      <c r="D13" s="9" t="s">
        <v>19</v>
      </c>
      <c r="E13" s="10" t="s">
        <v>20</v>
      </c>
      <c r="F13" s="10" t="s">
        <v>21</v>
      </c>
      <c r="G13" s="11" t="s">
        <v>22</v>
      </c>
      <c r="H13" s="9" t="s">
        <v>23</v>
      </c>
      <c r="I13" s="65" t="s">
        <v>24</v>
      </c>
      <c r="J13" s="66"/>
      <c r="K13" s="56"/>
      <c r="L13" s="12"/>
      <c r="M13" s="56"/>
      <c r="N13" s="56"/>
      <c r="O13" s="56"/>
      <c r="P13" s="64"/>
    </row>
    <row r="14" spans="1:16" x14ac:dyDescent="0.2">
      <c r="A14" s="13"/>
      <c r="B14" s="13"/>
      <c r="C14" s="13"/>
      <c r="D14" s="13"/>
      <c r="E14" s="13"/>
      <c r="F14" s="13"/>
      <c r="G14" s="14"/>
      <c r="H14" s="13"/>
      <c r="I14" s="15" t="s">
        <v>21</v>
      </c>
      <c r="J14" s="15" t="s">
        <v>22</v>
      </c>
      <c r="K14" s="16"/>
      <c r="L14" s="17"/>
      <c r="M14" s="16"/>
      <c r="N14" s="16"/>
      <c r="O14" s="16"/>
      <c r="P14" s="14"/>
    </row>
    <row r="15" spans="1:16" x14ac:dyDescent="0.2">
      <c r="A15" s="13"/>
      <c r="B15" s="13"/>
      <c r="C15" s="13"/>
      <c r="D15" s="13"/>
      <c r="E15" s="13"/>
      <c r="F15" s="13"/>
      <c r="G15" s="14"/>
      <c r="H15" s="13"/>
      <c r="I15" s="13"/>
      <c r="J15" s="13"/>
      <c r="K15" s="13"/>
      <c r="L15" s="17"/>
      <c r="M15" s="13"/>
      <c r="N15" s="13"/>
      <c r="O15" s="13"/>
      <c r="P15" s="14"/>
    </row>
    <row r="16" spans="1:16" x14ac:dyDescent="0.2">
      <c r="A16" s="18" t="s">
        <v>25</v>
      </c>
      <c r="B16" s="19" t="s">
        <v>26</v>
      </c>
      <c r="C16" s="20">
        <v>307543</v>
      </c>
      <c r="D16" s="20">
        <v>310839</v>
      </c>
      <c r="E16" s="21">
        <f t="shared" ref="E16:E28" si="0">IF(SUM(C16:D16)=0,0,AVERAGE(C16:D16))</f>
        <v>309191</v>
      </c>
      <c r="F16" s="20">
        <v>2214984000</v>
      </c>
      <c r="G16" s="22"/>
      <c r="H16" s="23">
        <v>24.49</v>
      </c>
      <c r="I16" s="24">
        <v>5.4000000000000003E-3</v>
      </c>
      <c r="J16" s="24"/>
      <c r="K16" s="25">
        <f>H16*E16*12+I16*F16+J16*G16</f>
        <v>102825964.68000001</v>
      </c>
      <c r="L16" s="17"/>
      <c r="M16" s="26">
        <v>102766894.8</v>
      </c>
      <c r="N16" s="26"/>
      <c r="O16" s="27">
        <f t="shared" ref="O16:O28" si="1">SUM(M16:N16)</f>
        <v>102766894.8</v>
      </c>
      <c r="P16" s="28">
        <f t="shared" ref="P16:P28" si="2">O16-K16</f>
        <v>-59069.880000010133</v>
      </c>
    </row>
    <row r="17" spans="1:16" x14ac:dyDescent="0.2">
      <c r="A17" s="18" t="s">
        <v>27</v>
      </c>
      <c r="B17" s="19" t="s">
        <v>26</v>
      </c>
      <c r="C17" s="20">
        <v>24808</v>
      </c>
      <c r="D17" s="20">
        <v>24903</v>
      </c>
      <c r="E17" s="21">
        <f t="shared" si="0"/>
        <v>24855.5</v>
      </c>
      <c r="F17" s="20">
        <v>704193000</v>
      </c>
      <c r="G17" s="22"/>
      <c r="H17" s="23">
        <v>19.22</v>
      </c>
      <c r="I17" s="24">
        <v>2.4799999999999999E-2</v>
      </c>
      <c r="J17" s="24"/>
      <c r="K17" s="25">
        <f t="shared" ref="K17:K28" si="3">H17*E17*12+I17*F17+J17*G17</f>
        <v>23196658.919999998</v>
      </c>
      <c r="L17" s="17"/>
      <c r="M17" s="26">
        <v>23195390.399999999</v>
      </c>
      <c r="N17" s="26"/>
      <c r="O17" s="27">
        <f t="shared" si="1"/>
        <v>23195390.399999999</v>
      </c>
      <c r="P17" s="28">
        <f t="shared" si="2"/>
        <v>-1268.519999999553</v>
      </c>
    </row>
    <row r="18" spans="1:16" x14ac:dyDescent="0.2">
      <c r="A18" s="51" t="s">
        <v>41</v>
      </c>
      <c r="B18" s="19" t="s">
        <v>26</v>
      </c>
      <c r="C18" s="20">
        <v>3367</v>
      </c>
      <c r="D18" s="20">
        <v>3393</v>
      </c>
      <c r="E18" s="21">
        <f t="shared" si="0"/>
        <v>3380</v>
      </c>
      <c r="F18" s="20">
        <v>2852593000</v>
      </c>
      <c r="G18" s="22">
        <v>6761930</v>
      </c>
      <c r="H18" s="23">
        <v>200</v>
      </c>
      <c r="I18" s="24"/>
      <c r="J18" s="24">
        <v>4.8148</v>
      </c>
      <c r="K18" s="25">
        <f t="shared" si="3"/>
        <v>40669340.563999996</v>
      </c>
      <c r="L18" s="17"/>
      <c r="M18" s="26">
        <v>39908623.439999998</v>
      </c>
      <c r="N18" s="26">
        <v>760717.125</v>
      </c>
      <c r="O18" s="27">
        <f t="shared" si="1"/>
        <v>40669340.564999998</v>
      </c>
      <c r="P18" s="28">
        <f t="shared" si="2"/>
        <v>1.0000020265579224E-3</v>
      </c>
    </row>
    <row r="19" spans="1:16" x14ac:dyDescent="0.2">
      <c r="A19" s="51" t="s">
        <v>40</v>
      </c>
      <c r="B19" s="19" t="s">
        <v>26</v>
      </c>
      <c r="C19" s="20">
        <v>76</v>
      </c>
      <c r="D19" s="20">
        <v>76</v>
      </c>
      <c r="E19" s="21">
        <f t="shared" si="0"/>
        <v>76</v>
      </c>
      <c r="F19" s="20">
        <v>914569000</v>
      </c>
      <c r="G19" s="22">
        <v>1957009</v>
      </c>
      <c r="H19" s="23">
        <v>4193.93</v>
      </c>
      <c r="I19" s="24"/>
      <c r="J19" s="24">
        <v>4.4103000000000003</v>
      </c>
      <c r="K19" s="25">
        <f t="shared" si="3"/>
        <v>12455860.9527</v>
      </c>
      <c r="L19" s="17"/>
      <c r="M19" s="26">
        <v>12235697.439999999</v>
      </c>
      <c r="N19" s="26">
        <v>220163.51250000001</v>
      </c>
      <c r="O19" s="27">
        <f t="shared" si="1"/>
        <v>12455860.952499999</v>
      </c>
      <c r="P19" s="28">
        <f t="shared" si="2"/>
        <v>-2.0000152289867401E-4</v>
      </c>
    </row>
    <row r="20" spans="1:16" x14ac:dyDescent="0.2">
      <c r="A20" s="18" t="s">
        <v>28</v>
      </c>
      <c r="B20" s="19" t="s">
        <v>29</v>
      </c>
      <c r="C20" s="20">
        <v>11</v>
      </c>
      <c r="D20" s="20">
        <v>11</v>
      </c>
      <c r="E20" s="21">
        <f t="shared" si="0"/>
        <v>11</v>
      </c>
      <c r="F20" s="20">
        <v>617036000</v>
      </c>
      <c r="G20" s="22">
        <v>1115702</v>
      </c>
      <c r="H20" s="23">
        <v>15231.32</v>
      </c>
      <c r="I20" s="24"/>
      <c r="J20" s="24">
        <v>4.1905999999999999</v>
      </c>
      <c r="K20" s="25">
        <f t="shared" si="3"/>
        <v>6685995.0411999989</v>
      </c>
      <c r="L20" s="17"/>
      <c r="M20" s="26">
        <v>6560478.5700000003</v>
      </c>
      <c r="N20" s="26">
        <v>125516.47500000001</v>
      </c>
      <c r="O20" s="27">
        <f t="shared" si="1"/>
        <v>6685995.0449999999</v>
      </c>
      <c r="P20" s="28">
        <f t="shared" si="2"/>
        <v>3.8000009953975677E-3</v>
      </c>
    </row>
    <row r="21" spans="1:16" x14ac:dyDescent="0.2">
      <c r="A21" s="18" t="s">
        <v>30</v>
      </c>
      <c r="B21" s="19" t="s">
        <v>29</v>
      </c>
      <c r="C21" s="20">
        <v>55516</v>
      </c>
      <c r="D21" s="20">
        <v>55516</v>
      </c>
      <c r="E21" s="21">
        <f t="shared" si="0"/>
        <v>55516</v>
      </c>
      <c r="F21" s="20">
        <v>43876000</v>
      </c>
      <c r="G21" s="22">
        <v>123144</v>
      </c>
      <c r="H21" s="23">
        <v>0.9</v>
      </c>
      <c r="I21" s="24"/>
      <c r="J21" s="24">
        <v>6.2469000000000001</v>
      </c>
      <c r="K21" s="25">
        <f t="shared" si="3"/>
        <v>1368841.0536000002</v>
      </c>
      <c r="L21" s="17"/>
      <c r="M21" s="26">
        <v>1368841.05</v>
      </c>
      <c r="N21" s="26"/>
      <c r="O21" s="27">
        <f t="shared" si="1"/>
        <v>1368841.05</v>
      </c>
      <c r="P21" s="28">
        <f t="shared" si="2"/>
        <v>-3.6000001709908247E-3</v>
      </c>
    </row>
    <row r="22" spans="1:16" x14ac:dyDescent="0.2">
      <c r="A22" s="18" t="s">
        <v>31</v>
      </c>
      <c r="B22" s="19" t="s">
        <v>29</v>
      </c>
      <c r="C22" s="20">
        <v>45</v>
      </c>
      <c r="D22" s="20">
        <v>41</v>
      </c>
      <c r="E22" s="21">
        <f t="shared" si="0"/>
        <v>43</v>
      </c>
      <c r="F22" s="20">
        <v>48000</v>
      </c>
      <c r="G22" s="22">
        <v>216</v>
      </c>
      <c r="H22" s="23">
        <v>3.29</v>
      </c>
      <c r="I22" s="24"/>
      <c r="J22" s="24">
        <v>14.7782</v>
      </c>
      <c r="K22" s="25">
        <f t="shared" si="3"/>
        <v>4889.7312000000002</v>
      </c>
      <c r="L22" s="17"/>
      <c r="M22" s="26">
        <v>4889.7299999999996</v>
      </c>
      <c r="N22" s="26"/>
      <c r="O22" s="27">
        <f t="shared" si="1"/>
        <v>4889.7299999999996</v>
      </c>
      <c r="P22" s="28">
        <f t="shared" si="2"/>
        <v>-1.2000000006082701E-3</v>
      </c>
    </row>
    <row r="23" spans="1:16" x14ac:dyDescent="0.2">
      <c r="A23" s="18" t="s">
        <v>32</v>
      </c>
      <c r="B23" s="19" t="s">
        <v>26</v>
      </c>
      <c r="C23" s="20">
        <v>3599</v>
      </c>
      <c r="D23" s="20">
        <v>3643</v>
      </c>
      <c r="E23" s="21">
        <f t="shared" si="0"/>
        <v>3621</v>
      </c>
      <c r="F23" s="20">
        <v>16772000</v>
      </c>
      <c r="G23" s="22"/>
      <c r="H23" s="23">
        <v>5.05</v>
      </c>
      <c r="I23" s="24">
        <v>2.4199999999999999E-2</v>
      </c>
      <c r="J23" s="24"/>
      <c r="K23" s="25">
        <f>H23*E23*12+I23*F23+J23*G23</f>
        <v>625315</v>
      </c>
      <c r="L23" s="17"/>
      <c r="M23" s="26">
        <v>625315</v>
      </c>
      <c r="N23" s="26"/>
      <c r="O23" s="27">
        <f t="shared" si="1"/>
        <v>625315</v>
      </c>
      <c r="P23" s="28">
        <f t="shared" si="2"/>
        <v>0</v>
      </c>
    </row>
    <row r="24" spans="1:16" x14ac:dyDescent="0.2">
      <c r="A24" s="18" t="s">
        <v>33</v>
      </c>
      <c r="B24" s="19" t="s">
        <v>26</v>
      </c>
      <c r="C24" s="20">
        <v>2</v>
      </c>
      <c r="D24" s="20">
        <v>2</v>
      </c>
      <c r="E24" s="21">
        <f t="shared" si="0"/>
        <v>2</v>
      </c>
      <c r="F24" s="20"/>
      <c r="G24" s="22">
        <v>4800</v>
      </c>
      <c r="H24" s="23">
        <v>143.88999999999999</v>
      </c>
      <c r="I24" s="24"/>
      <c r="J24" s="24">
        <v>1.7614000000000001</v>
      </c>
      <c r="K24" s="25">
        <f t="shared" si="3"/>
        <v>11908.080000000002</v>
      </c>
      <c r="L24" s="17"/>
      <c r="M24" s="26">
        <v>11908.08</v>
      </c>
      <c r="N24" s="26"/>
      <c r="O24" s="27">
        <f t="shared" si="1"/>
        <v>11908.08</v>
      </c>
      <c r="P24" s="28">
        <f t="shared" si="2"/>
        <v>0</v>
      </c>
    </row>
    <row r="25" spans="1:16"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row>
    <row r="26" spans="1:16"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row>
    <row r="27" spans="1:16" x14ac:dyDescent="0.2">
      <c r="A27" s="18"/>
      <c r="B27" s="19"/>
      <c r="C27" s="29"/>
      <c r="D27" s="29"/>
      <c r="E27" s="21">
        <f t="shared" si="0"/>
        <v>0</v>
      </c>
      <c r="F27" s="20"/>
      <c r="G27" s="22"/>
      <c r="H27" s="23"/>
      <c r="I27" s="24"/>
      <c r="J27" s="24"/>
      <c r="K27" s="25">
        <f t="shared" si="3"/>
        <v>0</v>
      </c>
      <c r="L27" s="17"/>
      <c r="M27" s="26"/>
      <c r="N27" s="26"/>
      <c r="O27" s="27">
        <f t="shared" si="1"/>
        <v>0</v>
      </c>
      <c r="P27" s="28">
        <f t="shared" si="2"/>
        <v>0</v>
      </c>
    </row>
    <row r="28" spans="1:16"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row>
    <row r="29" spans="1:16" ht="13.5" thickTop="1" x14ac:dyDescent="0.2">
      <c r="A29" s="13"/>
      <c r="B29" s="13"/>
      <c r="C29" s="13"/>
      <c r="D29" s="13"/>
      <c r="E29" s="13"/>
      <c r="F29" s="13"/>
      <c r="G29" s="14"/>
      <c r="H29" s="13"/>
      <c r="I29" s="13"/>
      <c r="J29" s="13"/>
      <c r="K29" s="32"/>
      <c r="L29" s="17"/>
      <c r="M29" s="33"/>
      <c r="N29" s="33"/>
      <c r="O29" s="13"/>
      <c r="P29" s="14"/>
    </row>
    <row r="30" spans="1:16" ht="13.5" thickBot="1" x14ac:dyDescent="0.25">
      <c r="A30" s="34" t="s">
        <v>16</v>
      </c>
      <c r="B30" s="35"/>
      <c r="C30" s="35"/>
      <c r="D30" s="35"/>
      <c r="E30" s="35"/>
      <c r="F30" s="35"/>
      <c r="G30" s="36"/>
      <c r="H30" s="35"/>
      <c r="I30" s="35"/>
      <c r="J30" s="35"/>
      <c r="K30" s="37">
        <f>SUM(K16:K28)</f>
        <v>187844774.02270004</v>
      </c>
      <c r="L30" s="38"/>
      <c r="M30" s="39">
        <f>SUM(M16:M28)</f>
        <v>186678038.50999999</v>
      </c>
      <c r="N30" s="39">
        <f>SUM(N16:N28)</f>
        <v>1106397.1125</v>
      </c>
      <c r="O30" s="39">
        <f>M30+N30</f>
        <v>187784435.6225</v>
      </c>
      <c r="P30" s="40">
        <f>O30-K30</f>
        <v>-60338.400200039148</v>
      </c>
    </row>
    <row r="32" spans="1:16" x14ac:dyDescent="0.2">
      <c r="A32" s="41" t="s">
        <v>36</v>
      </c>
      <c r="B32" s="42"/>
      <c r="C32" s="42"/>
      <c r="D32" s="42"/>
      <c r="E32" s="42"/>
      <c r="F32" s="42"/>
      <c r="G32" s="42"/>
      <c r="H32" s="42"/>
      <c r="I32" s="42"/>
      <c r="J32" s="42"/>
      <c r="K32" s="42"/>
    </row>
    <row r="33" spans="1:14" x14ac:dyDescent="0.2">
      <c r="A33" s="42"/>
      <c r="B33" s="42"/>
      <c r="C33" s="42"/>
      <c r="D33" s="42"/>
      <c r="E33" s="42"/>
      <c r="F33" s="42"/>
      <c r="G33" s="42"/>
      <c r="H33" s="42"/>
      <c r="I33" s="42"/>
      <c r="J33" s="42"/>
      <c r="K33" s="42"/>
    </row>
    <row r="34" spans="1:14" x14ac:dyDescent="0.2">
      <c r="A34" s="53" t="s">
        <v>37</v>
      </c>
      <c r="B34" s="53"/>
      <c r="C34" s="53"/>
      <c r="D34" s="53"/>
      <c r="E34" s="53"/>
      <c r="F34" s="53"/>
      <c r="G34" s="53"/>
      <c r="H34" s="53"/>
      <c r="I34" s="53"/>
      <c r="J34" s="53"/>
      <c r="K34" s="53"/>
      <c r="L34" s="53"/>
      <c r="M34" s="53"/>
      <c r="N34" s="53"/>
    </row>
    <row r="35" spans="1:14" x14ac:dyDescent="0.2">
      <c r="A35" s="53"/>
      <c r="B35" s="53"/>
      <c r="C35" s="53"/>
      <c r="D35" s="53"/>
      <c r="E35" s="53"/>
      <c r="F35" s="53"/>
      <c r="G35" s="53"/>
      <c r="H35" s="53"/>
      <c r="I35" s="53"/>
      <c r="J35" s="53"/>
      <c r="K35" s="53"/>
      <c r="L35" s="53"/>
      <c r="M35" s="53"/>
      <c r="N35" s="53"/>
    </row>
    <row r="36" spans="1:14" x14ac:dyDescent="0.2">
      <c r="A36" s="53" t="s">
        <v>38</v>
      </c>
      <c r="B36" s="53"/>
      <c r="C36" s="53"/>
      <c r="D36" s="53"/>
      <c r="E36" s="53"/>
      <c r="F36" s="53"/>
      <c r="G36" s="53"/>
      <c r="H36" s="53"/>
      <c r="I36" s="53"/>
      <c r="J36" s="53"/>
      <c r="K36" s="53"/>
      <c r="L36" s="53"/>
      <c r="M36" s="53"/>
      <c r="N36" s="53"/>
    </row>
    <row r="37" spans="1:14" x14ac:dyDescent="0.2">
      <c r="A37" s="53"/>
      <c r="B37" s="53"/>
      <c r="C37" s="53"/>
      <c r="D37" s="53"/>
      <c r="E37" s="53"/>
      <c r="F37" s="53"/>
      <c r="G37" s="53"/>
      <c r="H37" s="53"/>
      <c r="I37" s="53"/>
      <c r="J37" s="53"/>
      <c r="K37" s="53"/>
      <c r="L37" s="53"/>
      <c r="M37" s="53"/>
      <c r="N37" s="53"/>
    </row>
    <row r="38" spans="1:14" x14ac:dyDescent="0.2">
      <c r="A38" s="53"/>
      <c r="B38" s="53"/>
      <c r="C38" s="53"/>
      <c r="D38" s="53"/>
      <c r="E38" s="53"/>
      <c r="F38" s="53"/>
      <c r="G38" s="53"/>
      <c r="H38" s="53"/>
      <c r="I38" s="53"/>
      <c r="J38" s="53"/>
      <c r="K38" s="53"/>
      <c r="L38" s="53"/>
      <c r="M38" s="53"/>
      <c r="N38" s="53"/>
    </row>
    <row r="39" spans="1:14" x14ac:dyDescent="0.2">
      <c r="A39" s="53"/>
      <c r="B39" s="53"/>
      <c r="C39" s="53"/>
      <c r="D39" s="53"/>
      <c r="E39" s="53"/>
      <c r="F39" s="53"/>
      <c r="G39" s="53"/>
      <c r="H39" s="53"/>
      <c r="I39" s="53"/>
      <c r="J39" s="53"/>
      <c r="K39" s="53"/>
      <c r="L39" s="53"/>
      <c r="M39" s="53"/>
      <c r="N39" s="53"/>
    </row>
    <row r="40" spans="1:14" x14ac:dyDescent="0.2">
      <c r="A40" s="53"/>
      <c r="B40" s="53"/>
      <c r="C40" s="53"/>
      <c r="D40" s="53"/>
      <c r="E40" s="53"/>
      <c r="F40" s="53"/>
      <c r="G40" s="53"/>
      <c r="H40" s="53"/>
      <c r="I40" s="53"/>
      <c r="J40" s="53"/>
      <c r="K40" s="53"/>
      <c r="L40" s="53"/>
      <c r="M40" s="53"/>
      <c r="N40" s="53"/>
    </row>
    <row r="41" spans="1:14" x14ac:dyDescent="0.2">
      <c r="A41" s="53"/>
      <c r="B41" s="53"/>
      <c r="C41" s="53"/>
      <c r="D41" s="53"/>
      <c r="E41" s="53"/>
      <c r="F41" s="53"/>
      <c r="G41" s="53"/>
      <c r="H41" s="53"/>
      <c r="I41" s="53"/>
      <c r="J41" s="53"/>
      <c r="K41" s="53"/>
      <c r="L41" s="53"/>
      <c r="M41" s="53"/>
      <c r="N41" s="53"/>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count="1">
    <dataValidation type="list" allowBlank="1" showInputMessage="1" showErrorMessage="1" sqref="B16:B28">
      <formula1>"Customers, Connections"</formula1>
    </dataValidation>
  </dataValidations>
  <pageMargins left="0.75" right="0.75" top="1" bottom="1" header="0.5" footer="0.5"/>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41"/>
  <sheetViews>
    <sheetView showGridLines="0" view="pageBreakPreview" zoomScale="85" zoomScaleNormal="85" zoomScaleSheetLayoutView="85" workbookViewId="0">
      <selection activeCell="A23" sqref="A23"/>
    </sheetView>
  </sheetViews>
  <sheetFormatPr defaultRowHeight="12.75" x14ac:dyDescent="0.2"/>
  <cols>
    <col min="1" max="1" width="23.85546875" customWidth="1"/>
    <col min="2" max="2" width="12.7109375" customWidth="1"/>
    <col min="3" max="4" width="11.7109375" customWidth="1"/>
    <col min="5" max="5" width="13.7109375" customWidth="1"/>
    <col min="6" max="6" width="14" bestFit="1" customWidth="1"/>
    <col min="7" max="7" width="12.7109375" customWidth="1"/>
    <col min="8" max="8" width="11.28515625" bestFit="1" customWidth="1"/>
    <col min="9" max="10" width="10.7109375" customWidth="1"/>
    <col min="11" max="11" width="16.7109375" customWidth="1"/>
    <col min="12" max="12" width="0.85546875" customWidth="1"/>
    <col min="13" max="16" width="13.5703125" customWidth="1"/>
  </cols>
  <sheetData>
    <row r="1" spans="1:16" x14ac:dyDescent="0.2">
      <c r="O1" s="1" t="s">
        <v>0</v>
      </c>
      <c r="P1" s="2" t="s">
        <v>39</v>
      </c>
    </row>
    <row r="2" spans="1:16" x14ac:dyDescent="0.2">
      <c r="O2" s="1" t="s">
        <v>1</v>
      </c>
      <c r="P2" s="3"/>
    </row>
    <row r="3" spans="1:16" x14ac:dyDescent="0.2">
      <c r="O3" s="1" t="s">
        <v>2</v>
      </c>
      <c r="P3" s="3"/>
    </row>
    <row r="4" spans="1:16" x14ac:dyDescent="0.2">
      <c r="O4" s="1" t="s">
        <v>3</v>
      </c>
      <c r="P4" s="3"/>
    </row>
    <row r="5" spans="1:16" x14ac:dyDescent="0.2">
      <c r="O5" s="1" t="s">
        <v>4</v>
      </c>
      <c r="P5" s="4"/>
    </row>
    <row r="6" spans="1:16" x14ac:dyDescent="0.2">
      <c r="O6" s="1"/>
      <c r="P6" s="5"/>
    </row>
    <row r="7" spans="1:16" x14ac:dyDescent="0.2">
      <c r="O7" s="1" t="s">
        <v>5</v>
      </c>
      <c r="P7" s="52">
        <v>42265</v>
      </c>
    </row>
    <row r="9" spans="1:16" ht="18" x14ac:dyDescent="0.25">
      <c r="A9" s="54" t="s">
        <v>6</v>
      </c>
      <c r="B9" s="54"/>
      <c r="C9" s="54"/>
      <c r="D9" s="54"/>
      <c r="E9" s="54"/>
      <c r="F9" s="54"/>
      <c r="G9" s="54"/>
      <c r="H9" s="54"/>
      <c r="I9" s="54"/>
      <c r="J9" s="54"/>
      <c r="K9" s="54"/>
      <c r="L9" s="54"/>
      <c r="M9" s="54"/>
      <c r="N9" s="54"/>
      <c r="O9" s="54"/>
      <c r="P9" s="54"/>
    </row>
    <row r="10" spans="1:16" ht="18" x14ac:dyDescent="0.25">
      <c r="A10" s="54" t="s">
        <v>7</v>
      </c>
      <c r="B10" s="54"/>
      <c r="C10" s="54"/>
      <c r="D10" s="54"/>
      <c r="E10" s="54"/>
      <c r="F10" s="54"/>
      <c r="G10" s="54"/>
      <c r="H10" s="54"/>
      <c r="I10" s="54"/>
      <c r="J10" s="54"/>
      <c r="K10" s="54"/>
      <c r="L10" s="54"/>
      <c r="M10" s="54"/>
      <c r="N10" s="54"/>
      <c r="O10" s="54"/>
      <c r="P10" s="54"/>
    </row>
    <row r="11" spans="1:16" ht="13.5" thickBot="1" x14ac:dyDescent="0.25"/>
    <row r="12" spans="1:16" ht="13.5" customHeight="1" thickBot="1" x14ac:dyDescent="0.25">
      <c r="A12" s="6" t="s">
        <v>8</v>
      </c>
      <c r="B12" s="55" t="s">
        <v>9</v>
      </c>
      <c r="C12" s="57" t="s">
        <v>10</v>
      </c>
      <c r="D12" s="58"/>
      <c r="E12" s="59"/>
      <c r="F12" s="60" t="s">
        <v>11</v>
      </c>
      <c r="G12" s="61"/>
      <c r="H12" s="62" t="s">
        <v>12</v>
      </c>
      <c r="I12" s="60"/>
      <c r="J12" s="61"/>
      <c r="K12" s="55" t="s">
        <v>13</v>
      </c>
      <c r="L12" s="7"/>
      <c r="M12" s="55" t="s">
        <v>14</v>
      </c>
      <c r="N12" s="55" t="s">
        <v>15</v>
      </c>
      <c r="O12" s="55" t="s">
        <v>16</v>
      </c>
      <c r="P12" s="63" t="s">
        <v>17</v>
      </c>
    </row>
    <row r="13" spans="1:16" ht="39" thickBot="1" x14ac:dyDescent="0.25">
      <c r="A13" s="8"/>
      <c r="B13" s="56"/>
      <c r="C13" s="9" t="s">
        <v>18</v>
      </c>
      <c r="D13" s="9" t="s">
        <v>19</v>
      </c>
      <c r="E13" s="10" t="s">
        <v>20</v>
      </c>
      <c r="F13" s="10" t="s">
        <v>21</v>
      </c>
      <c r="G13" s="11" t="s">
        <v>22</v>
      </c>
      <c r="H13" s="9" t="s">
        <v>23</v>
      </c>
      <c r="I13" s="65" t="s">
        <v>24</v>
      </c>
      <c r="J13" s="66"/>
      <c r="K13" s="56"/>
      <c r="L13" s="12"/>
      <c r="M13" s="56"/>
      <c r="N13" s="56"/>
      <c r="O13" s="56"/>
      <c r="P13" s="64"/>
    </row>
    <row r="14" spans="1:16" x14ac:dyDescent="0.2">
      <c r="A14" s="13"/>
      <c r="B14" s="13"/>
      <c r="C14" s="13"/>
      <c r="D14" s="13"/>
      <c r="E14" s="13"/>
      <c r="F14" s="13"/>
      <c r="G14" s="14"/>
      <c r="H14" s="13"/>
      <c r="I14" s="15" t="s">
        <v>21</v>
      </c>
      <c r="J14" s="15" t="s">
        <v>22</v>
      </c>
      <c r="K14" s="16"/>
      <c r="L14" s="17"/>
      <c r="M14" s="16"/>
      <c r="N14" s="16"/>
      <c r="O14" s="16"/>
      <c r="P14" s="14"/>
    </row>
    <row r="15" spans="1:16" x14ac:dyDescent="0.2">
      <c r="A15" s="13"/>
      <c r="B15" s="13"/>
      <c r="C15" s="13"/>
      <c r="D15" s="13"/>
      <c r="E15" s="13"/>
      <c r="F15" s="13"/>
      <c r="G15" s="14"/>
      <c r="H15" s="13"/>
      <c r="I15" s="13"/>
      <c r="J15" s="13"/>
      <c r="K15" s="13"/>
      <c r="L15" s="17"/>
      <c r="M15" s="13"/>
      <c r="N15" s="13"/>
      <c r="O15" s="13"/>
      <c r="P15" s="14"/>
    </row>
    <row r="16" spans="1:16" x14ac:dyDescent="0.2">
      <c r="A16" s="18" t="s">
        <v>25</v>
      </c>
      <c r="B16" s="19" t="s">
        <v>26</v>
      </c>
      <c r="C16" s="20">
        <v>311321</v>
      </c>
      <c r="D16" s="20">
        <v>314604</v>
      </c>
      <c r="E16" s="21">
        <f t="shared" ref="E16:E28" si="0">IF(SUM(C16:D16)=0,0,AVERAGE(C16:D16))</f>
        <v>312962.5</v>
      </c>
      <c r="F16" s="20">
        <v>2217628000</v>
      </c>
      <c r="G16" s="22"/>
      <c r="H16" s="23">
        <v>28.1</v>
      </c>
      <c r="I16" s="24">
        <v>0</v>
      </c>
      <c r="J16" s="24"/>
      <c r="K16" s="25">
        <f>H16*E16*12+I16*F16+J16*G16</f>
        <v>105530955</v>
      </c>
      <c r="L16" s="17"/>
      <c r="M16" s="26">
        <v>105471439.2</v>
      </c>
      <c r="N16" s="26"/>
      <c r="O16" s="27">
        <f t="shared" ref="O16:O28" si="1">SUM(M16:N16)</f>
        <v>105471439.2</v>
      </c>
      <c r="P16" s="28">
        <f t="shared" ref="P16:P28" si="2">O16-K16</f>
        <v>-59515.79999999702</v>
      </c>
    </row>
    <row r="17" spans="1:16" x14ac:dyDescent="0.2">
      <c r="A17" s="18" t="s">
        <v>27</v>
      </c>
      <c r="B17" s="19" t="s">
        <v>26</v>
      </c>
      <c r="C17" s="20">
        <v>24917</v>
      </c>
      <c r="D17" s="20">
        <v>25012</v>
      </c>
      <c r="E17" s="21">
        <f t="shared" si="0"/>
        <v>24964.5</v>
      </c>
      <c r="F17" s="20">
        <v>699744000</v>
      </c>
      <c r="G17" s="22"/>
      <c r="H17" s="23">
        <v>19.53</v>
      </c>
      <c r="I17" s="24">
        <v>2.53E-2</v>
      </c>
      <c r="J17" s="24"/>
      <c r="K17" s="25">
        <f t="shared" ref="K17:K28" si="3">H17*E17*12+I17*F17+J17*G17</f>
        <v>23554203.420000002</v>
      </c>
      <c r="L17" s="17"/>
      <c r="M17" s="26">
        <v>23552914.440000001</v>
      </c>
      <c r="N17" s="26"/>
      <c r="O17" s="27">
        <f t="shared" si="1"/>
        <v>23552914.440000001</v>
      </c>
      <c r="P17" s="28">
        <f t="shared" si="2"/>
        <v>-1288.980000000447</v>
      </c>
    </row>
    <row r="18" spans="1:16" x14ac:dyDescent="0.2">
      <c r="A18" s="51" t="s">
        <v>41</v>
      </c>
      <c r="B18" s="19" t="s">
        <v>26</v>
      </c>
      <c r="C18" s="20">
        <v>3395</v>
      </c>
      <c r="D18" s="20">
        <v>3421</v>
      </c>
      <c r="E18" s="21">
        <f t="shared" si="0"/>
        <v>3408</v>
      </c>
      <c r="F18" s="20">
        <v>2835387000</v>
      </c>
      <c r="G18" s="22">
        <v>6711579</v>
      </c>
      <c r="H18" s="23">
        <v>200</v>
      </c>
      <c r="I18" s="24"/>
      <c r="J18" s="24">
        <v>4.9416000000000002</v>
      </c>
      <c r="K18" s="25">
        <f t="shared" si="3"/>
        <v>41345138.786400005</v>
      </c>
      <c r="L18" s="17"/>
      <c r="M18" s="26">
        <v>40590086.149999999</v>
      </c>
      <c r="N18" s="26">
        <v>755052.63750000007</v>
      </c>
      <c r="O18" s="27">
        <f t="shared" si="1"/>
        <v>41345138.787500001</v>
      </c>
      <c r="P18" s="28">
        <f t="shared" si="2"/>
        <v>1.0999962687492371E-3</v>
      </c>
    </row>
    <row r="19" spans="1:16" x14ac:dyDescent="0.2">
      <c r="A19" s="51" t="s">
        <v>40</v>
      </c>
      <c r="B19" s="19" t="s">
        <v>26</v>
      </c>
      <c r="C19" s="20">
        <v>76</v>
      </c>
      <c r="D19" s="20">
        <v>76</v>
      </c>
      <c r="E19" s="21">
        <f t="shared" si="0"/>
        <v>76</v>
      </c>
      <c r="F19" s="20">
        <v>935554000</v>
      </c>
      <c r="G19" s="22">
        <v>2001525</v>
      </c>
      <c r="H19" s="23">
        <v>4193.93</v>
      </c>
      <c r="I19" s="24"/>
      <c r="J19" s="24">
        <v>4.5247999999999999</v>
      </c>
      <c r="K19" s="25">
        <f t="shared" si="3"/>
        <v>12881364.48</v>
      </c>
      <c r="L19" s="17"/>
      <c r="M19" s="26">
        <v>12656192.92</v>
      </c>
      <c r="N19" s="26">
        <v>225171.5625</v>
      </c>
      <c r="O19" s="27">
        <f t="shared" si="1"/>
        <v>12881364.4825</v>
      </c>
      <c r="P19" s="28">
        <f t="shared" si="2"/>
        <v>2.4999994784593582E-3</v>
      </c>
    </row>
    <row r="20" spans="1:16" x14ac:dyDescent="0.2">
      <c r="A20" s="18" t="s">
        <v>28</v>
      </c>
      <c r="B20" s="19" t="s">
        <v>29</v>
      </c>
      <c r="C20" s="20">
        <v>11</v>
      </c>
      <c r="D20" s="20">
        <v>11</v>
      </c>
      <c r="E20" s="21">
        <f t="shared" si="0"/>
        <v>11</v>
      </c>
      <c r="F20" s="20">
        <v>615195000</v>
      </c>
      <c r="G20" s="22">
        <v>1112342</v>
      </c>
      <c r="H20" s="23">
        <v>15231.32</v>
      </c>
      <c r="I20" s="24"/>
      <c r="J20" s="24">
        <v>4.3074000000000003</v>
      </c>
      <c r="K20" s="25">
        <f t="shared" si="3"/>
        <v>6801836.1708000004</v>
      </c>
      <c r="L20" s="17"/>
      <c r="M20" s="26">
        <v>6676697.7000000002</v>
      </c>
      <c r="N20" s="26">
        <v>125138.47500000001</v>
      </c>
      <c r="O20" s="27">
        <f t="shared" si="1"/>
        <v>6801836.1749999998</v>
      </c>
      <c r="P20" s="28">
        <f t="shared" si="2"/>
        <v>4.1999993845820427E-3</v>
      </c>
    </row>
    <row r="21" spans="1:16" x14ac:dyDescent="0.2">
      <c r="A21" s="18" t="s">
        <v>30</v>
      </c>
      <c r="B21" s="19" t="s">
        <v>29</v>
      </c>
      <c r="C21" s="20">
        <v>55516</v>
      </c>
      <c r="D21" s="20">
        <v>55516</v>
      </c>
      <c r="E21" s="21">
        <f t="shared" si="0"/>
        <v>55516</v>
      </c>
      <c r="F21" s="20">
        <v>44015000</v>
      </c>
      <c r="G21" s="22">
        <v>123144</v>
      </c>
      <c r="H21" s="23">
        <v>0.92</v>
      </c>
      <c r="I21" s="24"/>
      <c r="J21" s="24">
        <v>6.4173999999999998</v>
      </c>
      <c r="K21" s="25">
        <f t="shared" si="3"/>
        <v>1403160.9456</v>
      </c>
      <c r="L21" s="17"/>
      <c r="M21" s="26">
        <v>1403160.95</v>
      </c>
      <c r="N21" s="26"/>
      <c r="O21" s="27">
        <f t="shared" si="1"/>
        <v>1403160.95</v>
      </c>
      <c r="P21" s="28">
        <f t="shared" si="2"/>
        <v>4.3999999761581421E-3</v>
      </c>
    </row>
    <row r="22" spans="1:16" x14ac:dyDescent="0.2">
      <c r="A22" s="18" t="s">
        <v>31</v>
      </c>
      <c r="B22" s="19" t="s">
        <v>29</v>
      </c>
      <c r="C22" s="20">
        <v>41</v>
      </c>
      <c r="D22" s="20">
        <v>37</v>
      </c>
      <c r="E22" s="21">
        <f t="shared" si="0"/>
        <v>39</v>
      </c>
      <c r="F22" s="20">
        <v>48000</v>
      </c>
      <c r="G22" s="22">
        <v>216</v>
      </c>
      <c r="H22" s="23">
        <v>3.19</v>
      </c>
      <c r="I22" s="24"/>
      <c r="J22" s="24">
        <v>15.021000000000001</v>
      </c>
      <c r="K22" s="25">
        <f t="shared" si="3"/>
        <v>4737.4560000000001</v>
      </c>
      <c r="L22" s="17"/>
      <c r="M22" s="26">
        <v>4737.46</v>
      </c>
      <c r="N22" s="26"/>
      <c r="O22" s="27">
        <f t="shared" si="1"/>
        <v>4737.46</v>
      </c>
      <c r="P22" s="28">
        <f t="shared" si="2"/>
        <v>3.9999999999054126E-3</v>
      </c>
    </row>
    <row r="23" spans="1:16" x14ac:dyDescent="0.2">
      <c r="A23" s="18" t="s">
        <v>32</v>
      </c>
      <c r="B23" s="19" t="s">
        <v>26</v>
      </c>
      <c r="C23" s="20">
        <v>3647</v>
      </c>
      <c r="D23" s="20">
        <v>3691</v>
      </c>
      <c r="E23" s="21">
        <f t="shared" si="0"/>
        <v>3669</v>
      </c>
      <c r="F23" s="20">
        <v>16827000</v>
      </c>
      <c r="G23" s="22"/>
      <c r="H23" s="23">
        <v>5.15</v>
      </c>
      <c r="I23" s="24">
        <v>2.4500000000000001E-2</v>
      </c>
      <c r="J23" s="24"/>
      <c r="K23" s="25">
        <f>H23*E23*12+I23*F23+J23*G23</f>
        <v>639005.69999999995</v>
      </c>
      <c r="L23" s="17"/>
      <c r="M23" s="26">
        <v>639005.69999999995</v>
      </c>
      <c r="N23" s="26"/>
      <c r="O23" s="27">
        <f t="shared" si="1"/>
        <v>639005.69999999995</v>
      </c>
      <c r="P23" s="28">
        <f t="shared" si="2"/>
        <v>0</v>
      </c>
    </row>
    <row r="24" spans="1:16" x14ac:dyDescent="0.2">
      <c r="A24" s="18" t="s">
        <v>33</v>
      </c>
      <c r="B24" s="19" t="s">
        <v>26</v>
      </c>
      <c r="C24" s="20">
        <v>2</v>
      </c>
      <c r="D24" s="20">
        <v>2</v>
      </c>
      <c r="E24" s="21">
        <f t="shared" si="0"/>
        <v>2</v>
      </c>
      <c r="F24" s="20"/>
      <c r="G24" s="22">
        <v>4800</v>
      </c>
      <c r="H24" s="23">
        <v>146.72</v>
      </c>
      <c r="I24" s="24"/>
      <c r="J24" s="24">
        <v>1.7961</v>
      </c>
      <c r="K24" s="25">
        <f t="shared" si="3"/>
        <v>12142.560000000001</v>
      </c>
      <c r="L24" s="17"/>
      <c r="M24" s="26">
        <v>12142.56</v>
      </c>
      <c r="N24" s="26"/>
      <c r="O24" s="27">
        <f t="shared" si="1"/>
        <v>12142.56</v>
      </c>
      <c r="P24" s="28">
        <f t="shared" si="2"/>
        <v>0</v>
      </c>
    </row>
    <row r="25" spans="1:16" x14ac:dyDescent="0.2">
      <c r="A25" s="18" t="s">
        <v>34</v>
      </c>
      <c r="B25" s="19"/>
      <c r="C25" s="29"/>
      <c r="D25" s="29"/>
      <c r="E25" s="21">
        <f t="shared" si="0"/>
        <v>0</v>
      </c>
      <c r="F25" s="20"/>
      <c r="G25" s="22"/>
      <c r="H25" s="23"/>
      <c r="I25" s="24"/>
      <c r="J25" s="24"/>
      <c r="K25" s="25">
        <f t="shared" si="3"/>
        <v>0</v>
      </c>
      <c r="L25" s="17"/>
      <c r="M25" s="26"/>
      <c r="N25" s="26"/>
      <c r="O25" s="27">
        <f t="shared" si="1"/>
        <v>0</v>
      </c>
      <c r="P25" s="28">
        <f t="shared" si="2"/>
        <v>0</v>
      </c>
    </row>
    <row r="26" spans="1:16" x14ac:dyDescent="0.2">
      <c r="A26" s="18" t="s">
        <v>35</v>
      </c>
      <c r="B26" s="19"/>
      <c r="C26" s="29"/>
      <c r="D26" s="29"/>
      <c r="E26" s="21">
        <f t="shared" si="0"/>
        <v>0</v>
      </c>
      <c r="F26" s="20"/>
      <c r="G26" s="22"/>
      <c r="H26" s="23"/>
      <c r="I26" s="24"/>
      <c r="J26" s="24"/>
      <c r="K26" s="25">
        <f t="shared" si="3"/>
        <v>0</v>
      </c>
      <c r="L26" s="17"/>
      <c r="M26" s="26"/>
      <c r="N26" s="26"/>
      <c r="O26" s="27">
        <f t="shared" si="1"/>
        <v>0</v>
      </c>
      <c r="P26" s="28">
        <f t="shared" si="2"/>
        <v>0</v>
      </c>
    </row>
    <row r="27" spans="1:16" x14ac:dyDescent="0.2">
      <c r="A27" s="18"/>
      <c r="B27" s="19"/>
      <c r="C27" s="29"/>
      <c r="D27" s="29"/>
      <c r="E27" s="21">
        <f t="shared" si="0"/>
        <v>0</v>
      </c>
      <c r="F27" s="20"/>
      <c r="G27" s="22"/>
      <c r="H27" s="23"/>
      <c r="I27" s="24"/>
      <c r="J27" s="24"/>
      <c r="K27" s="25">
        <f t="shared" si="3"/>
        <v>0</v>
      </c>
      <c r="L27" s="17"/>
      <c r="M27" s="26"/>
      <c r="N27" s="26"/>
      <c r="O27" s="27">
        <f t="shared" si="1"/>
        <v>0</v>
      </c>
      <c r="P27" s="28">
        <f t="shared" si="2"/>
        <v>0</v>
      </c>
    </row>
    <row r="28" spans="1:16" ht="13.5" thickBot="1" x14ac:dyDescent="0.25">
      <c r="A28" s="18"/>
      <c r="B28" s="19"/>
      <c r="C28" s="29"/>
      <c r="D28" s="29"/>
      <c r="E28" s="21">
        <f t="shared" si="0"/>
        <v>0</v>
      </c>
      <c r="F28" s="20"/>
      <c r="G28" s="22"/>
      <c r="H28" s="23"/>
      <c r="I28" s="24"/>
      <c r="J28" s="24"/>
      <c r="K28" s="30">
        <f t="shared" si="3"/>
        <v>0</v>
      </c>
      <c r="L28" s="17"/>
      <c r="M28" s="26"/>
      <c r="N28" s="26"/>
      <c r="O28" s="31">
        <f t="shared" si="1"/>
        <v>0</v>
      </c>
      <c r="P28" s="31">
        <f t="shared" si="2"/>
        <v>0</v>
      </c>
    </row>
    <row r="29" spans="1:16" ht="13.5" thickTop="1" x14ac:dyDescent="0.2">
      <c r="A29" s="13"/>
      <c r="B29" s="13"/>
      <c r="C29" s="13"/>
      <c r="D29" s="13"/>
      <c r="E29" s="13"/>
      <c r="F29" s="13"/>
      <c r="G29" s="14"/>
      <c r="H29" s="13"/>
      <c r="I29" s="13"/>
      <c r="J29" s="13"/>
      <c r="K29" s="32"/>
      <c r="L29" s="17"/>
      <c r="M29" s="33"/>
      <c r="N29" s="33"/>
      <c r="O29" s="13"/>
      <c r="P29" s="14"/>
    </row>
    <row r="30" spans="1:16" ht="13.5" thickBot="1" x14ac:dyDescent="0.25">
      <c r="A30" s="34" t="s">
        <v>16</v>
      </c>
      <c r="B30" s="35"/>
      <c r="C30" s="35"/>
      <c r="D30" s="35"/>
      <c r="E30" s="35"/>
      <c r="F30" s="35"/>
      <c r="G30" s="36"/>
      <c r="H30" s="35"/>
      <c r="I30" s="35"/>
      <c r="J30" s="35"/>
      <c r="K30" s="37">
        <f>SUM(K16:K28)</f>
        <v>192172544.51879999</v>
      </c>
      <c r="L30" s="38"/>
      <c r="M30" s="39">
        <f>SUM(M16:M28)</f>
        <v>191006377.07999995</v>
      </c>
      <c r="N30" s="39">
        <f>SUM(N16:N28)</f>
        <v>1105362.675</v>
      </c>
      <c r="O30" s="39">
        <f>M30+N30</f>
        <v>192111739.75499997</v>
      </c>
      <c r="P30" s="40">
        <f>O30-K30</f>
        <v>-60804.763800024986</v>
      </c>
    </row>
    <row r="32" spans="1:16" x14ac:dyDescent="0.2">
      <c r="A32" s="41" t="s">
        <v>36</v>
      </c>
      <c r="B32" s="42"/>
      <c r="C32" s="42"/>
      <c r="D32" s="42"/>
      <c r="E32" s="42"/>
      <c r="F32" s="42"/>
      <c r="G32" s="42"/>
      <c r="H32" s="42"/>
      <c r="I32" s="42"/>
      <c r="J32" s="42"/>
      <c r="K32" s="42"/>
    </row>
    <row r="33" spans="1:14" x14ac:dyDescent="0.2">
      <c r="A33" s="42"/>
      <c r="B33" s="42"/>
      <c r="C33" s="42"/>
      <c r="D33" s="42"/>
      <c r="E33" s="42"/>
      <c r="F33" s="42"/>
      <c r="G33" s="42"/>
      <c r="H33" s="42"/>
      <c r="I33" s="42"/>
      <c r="J33" s="42"/>
      <c r="K33" s="42"/>
    </row>
    <row r="34" spans="1:14" x14ac:dyDescent="0.2">
      <c r="A34" s="53" t="s">
        <v>37</v>
      </c>
      <c r="B34" s="53"/>
      <c r="C34" s="53"/>
      <c r="D34" s="53"/>
      <c r="E34" s="53"/>
      <c r="F34" s="53"/>
      <c r="G34" s="53"/>
      <c r="H34" s="53"/>
      <c r="I34" s="53"/>
      <c r="J34" s="53"/>
      <c r="K34" s="53"/>
      <c r="L34" s="53"/>
      <c r="M34" s="53"/>
      <c r="N34" s="53"/>
    </row>
    <row r="35" spans="1:14" x14ac:dyDescent="0.2">
      <c r="A35" s="53"/>
      <c r="B35" s="53"/>
      <c r="C35" s="53"/>
      <c r="D35" s="53"/>
      <c r="E35" s="53"/>
      <c r="F35" s="53"/>
      <c r="G35" s="53"/>
      <c r="H35" s="53"/>
      <c r="I35" s="53"/>
      <c r="J35" s="53"/>
      <c r="K35" s="53"/>
      <c r="L35" s="53"/>
      <c r="M35" s="53"/>
      <c r="N35" s="53"/>
    </row>
    <row r="36" spans="1:14" x14ac:dyDescent="0.2">
      <c r="A36" s="53" t="s">
        <v>38</v>
      </c>
      <c r="B36" s="53"/>
      <c r="C36" s="53"/>
      <c r="D36" s="53"/>
      <c r="E36" s="53"/>
      <c r="F36" s="53"/>
      <c r="G36" s="53"/>
      <c r="H36" s="53"/>
      <c r="I36" s="53"/>
      <c r="J36" s="53"/>
      <c r="K36" s="53"/>
      <c r="L36" s="53"/>
      <c r="M36" s="53"/>
      <c r="N36" s="53"/>
    </row>
    <row r="37" spans="1:14" x14ac:dyDescent="0.2">
      <c r="A37" s="53"/>
      <c r="B37" s="53"/>
      <c r="C37" s="53"/>
      <c r="D37" s="53"/>
      <c r="E37" s="53"/>
      <c r="F37" s="53"/>
      <c r="G37" s="53"/>
      <c r="H37" s="53"/>
      <c r="I37" s="53"/>
      <c r="J37" s="53"/>
      <c r="K37" s="53"/>
      <c r="L37" s="53"/>
      <c r="M37" s="53"/>
      <c r="N37" s="53"/>
    </row>
    <row r="38" spans="1:14" x14ac:dyDescent="0.2">
      <c r="A38" s="53"/>
      <c r="B38" s="53"/>
      <c r="C38" s="53"/>
      <c r="D38" s="53"/>
      <c r="E38" s="53"/>
      <c r="F38" s="53"/>
      <c r="G38" s="53"/>
      <c r="H38" s="53"/>
      <c r="I38" s="53"/>
      <c r="J38" s="53"/>
      <c r="K38" s="53"/>
      <c r="L38" s="53"/>
      <c r="M38" s="53"/>
      <c r="N38" s="53"/>
    </row>
    <row r="39" spans="1:14" x14ac:dyDescent="0.2">
      <c r="A39" s="53"/>
      <c r="B39" s="53"/>
      <c r="C39" s="53"/>
      <c r="D39" s="53"/>
      <c r="E39" s="53"/>
      <c r="F39" s="53"/>
      <c r="G39" s="53"/>
      <c r="H39" s="53"/>
      <c r="I39" s="53"/>
      <c r="J39" s="53"/>
      <c r="K39" s="53"/>
      <c r="L39" s="53"/>
      <c r="M39" s="53"/>
      <c r="N39" s="53"/>
    </row>
    <row r="40" spans="1:14" x14ac:dyDescent="0.2">
      <c r="A40" s="53"/>
      <c r="B40" s="53"/>
      <c r="C40" s="53"/>
      <c r="D40" s="53"/>
      <c r="E40" s="53"/>
      <c r="F40" s="53"/>
      <c r="G40" s="53"/>
      <c r="H40" s="53"/>
      <c r="I40" s="53"/>
      <c r="J40" s="53"/>
      <c r="K40" s="53"/>
      <c r="L40" s="53"/>
      <c r="M40" s="53"/>
      <c r="N40" s="53"/>
    </row>
    <row r="41" spans="1:14" x14ac:dyDescent="0.2">
      <c r="A41" s="53"/>
      <c r="B41" s="53"/>
      <c r="C41" s="53"/>
      <c r="D41" s="53"/>
      <c r="E41" s="53"/>
      <c r="F41" s="53"/>
      <c r="G41" s="53"/>
      <c r="H41" s="53"/>
      <c r="I41" s="53"/>
      <c r="J41" s="53"/>
      <c r="K41" s="53"/>
      <c r="L41" s="53"/>
      <c r="M41" s="53"/>
      <c r="N41" s="53"/>
    </row>
  </sheetData>
  <mergeCells count="16">
    <mergeCell ref="A40:N41"/>
    <mergeCell ref="A9:P9"/>
    <mergeCell ref="A10:P10"/>
    <mergeCell ref="B12:B13"/>
    <mergeCell ref="C12:E12"/>
    <mergeCell ref="F12:G12"/>
    <mergeCell ref="H12:J12"/>
    <mergeCell ref="K12:K13"/>
    <mergeCell ref="M12:M13"/>
    <mergeCell ref="N12:N13"/>
    <mergeCell ref="O12:O13"/>
    <mergeCell ref="P12:P13"/>
    <mergeCell ref="I13:J13"/>
    <mergeCell ref="A34:N35"/>
    <mergeCell ref="A36:N37"/>
    <mergeCell ref="A38:N39"/>
  </mergeCells>
  <dataValidations count="1">
    <dataValidation type="list" allowBlank="1" showInputMessage="1" showErrorMessage="1" sqref="B16:B28">
      <formula1>"Customers, Connections"</formula1>
    </dataValidation>
  </dataValidations>
  <pageMargins left="0.75" right="0.75" top="1" bottom="1" header="0.5" footer="0.5"/>
  <pageSetup scale="6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b8bb3d4-4679-4201-bf4e-ecf5a190cbdc">HOLFIN-54-164</_dlc_DocId>
    <_dlc_DocIdUrl xmlns="2b8bb3d4-4679-4201-bf4e-ecf5a190cbdc">
      <Url>http://spapp01/sites/FIN/REG/RateApp/_layouts/DocIdRedir.aspx?ID=HOLFIN-54-164</Url>
      <Description>HOLFIN-54-164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d54efc9-ddd0-46ce-8ac6-e4a1c98f1b3f"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6F315C046302CB48A130D524A66E2A02" ma:contentTypeVersion="0" ma:contentTypeDescription="Create a new document." ma:contentTypeScope="" ma:versionID="a0459a2c4ffab844f7bfe5f446fd38fe">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44ED12-2F22-4328-A1A2-6CCB1C09D43D}"/>
</file>

<file path=customXml/itemProps2.xml><?xml version="1.0" encoding="utf-8"?>
<ds:datastoreItem xmlns:ds="http://schemas.openxmlformats.org/officeDocument/2006/customXml" ds:itemID="{F0F870BB-2AA2-4DCD-B016-86D11BF14871}"/>
</file>

<file path=customXml/itemProps3.xml><?xml version="1.0" encoding="utf-8"?>
<ds:datastoreItem xmlns:ds="http://schemas.openxmlformats.org/officeDocument/2006/customXml" ds:itemID="{85ECCD2C-B042-401A-9347-99C3669A9317}"/>
</file>

<file path=customXml/itemProps4.xml><?xml version="1.0" encoding="utf-8"?>
<ds:datastoreItem xmlns:ds="http://schemas.openxmlformats.org/officeDocument/2006/customXml" ds:itemID="{A3995D8F-CBD2-47CC-AFF8-F3DB99E2A0F6}"/>
</file>

<file path=customXml/itemProps5.xml><?xml version="1.0" encoding="utf-8"?>
<ds:datastoreItem xmlns:ds="http://schemas.openxmlformats.org/officeDocument/2006/customXml" ds:itemID="{D08F545A-675B-4037-9927-00FAB31527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App.2-V_Rev_Rec 2016</vt:lpstr>
      <vt:lpstr>App.2-V_Rev_Rec 2017</vt:lpstr>
      <vt:lpstr>App.2-V_Rev_Rec 2018</vt:lpstr>
      <vt:lpstr>App.2-V_Rev_Rec 2019</vt:lpstr>
      <vt:lpstr>App.2-V_Rev_Rec 2020</vt:lpstr>
      <vt:lpstr>'App.2-V_Rev_Rec 2016'!Print_Area</vt:lpstr>
      <vt:lpstr>'App.2-V_Rev_Rec 2017'!Print_Area</vt:lpstr>
      <vt:lpstr>'App.2-V_Rev_Rec 2018'!Print_Area</vt:lpstr>
      <vt:lpstr>'App.2-V_Rev_Rec 2019'!Print_Area</vt:lpstr>
      <vt:lpstr>'App.2-V_Rev_Rec 2020'!Print_Area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aprilb</dc:creator>
  <cp:lastModifiedBy>aprilb</cp:lastModifiedBy>
  <cp:lastPrinted>2015-09-11T20:10:11Z</cp:lastPrinted>
  <dcterms:created xsi:type="dcterms:W3CDTF">2015-08-18T15:50:32Z</dcterms:created>
  <dcterms:modified xsi:type="dcterms:W3CDTF">2015-09-18T16:33:15Z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0x0101006F315C046302CB48A130D524A66E2A02</vt:lpwstr>
  </property>
  <property fmtid="{D5CDD505-2E9C-101B-9397-08002B2CF9AE}" pid="3" name="_dlc_DocIdItemGuid">
    <vt:lpwstr>d2f43220-b05d-4ff9-99a4-34cb5b80ebc2</vt:lpwstr>
  </property>
  <property fmtid="{D5CDD505-2E9C-101B-9397-08002B2CF9AE}" pid="4" name="Accountable">
    <vt:lpwstr/>
  </property>
  <property fmtid="{D5CDD505-2E9C-101B-9397-08002B2CF9AE}" pid="5" name="Director">
    <vt:lpwstr/>
  </property>
</Properties>
</file>